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3C5E7F80-BCCB-4878-A5D9-F97C64F3F32C}" xr6:coauthVersionLast="47" xr6:coauthVersionMax="47" xr10:uidLastSave="{00000000-0000-0000-0000-000000000000}"/>
  <workbookProtection workbookAlgorithmName="SHA-512" workbookHashValue="g1TstDXJxtRz0hCdwCPw2KonUfXdEOij1TXoPkM8yAJmIX5U1Ap+pH0yYUvFqsGpV5wxxymEXYIQF4K7FfxfYg==" workbookSaltValue="+dIQ6axRIVfvwlhBV5ZFAA==" workbookSpinCount="100000" lockStructure="1"/>
  <bookViews>
    <workbookView xWindow="-120" yWindow="-120" windowWidth="29040" windowHeight="15840" tabRatio="746" xr2:uid="{00000000-000D-0000-FFFF-FFFF00000000}"/>
  </bookViews>
  <sheets>
    <sheet name="Deckblatt_WWH" sheetId="49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llgemeines" localSheetId="0">Deckblatt_WWH!$P$20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" localSheetId="0">Deckblatt_WWH!$AD$20:$AD$22</definedName>
    <definedName name="Berufsqualifizierung">#REF!</definedName>
    <definedName name="betreutes" localSheetId="0">Deckblatt_WWH!$S$20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chancen" localSheetId="0">Deckblatt_WWH!$V$20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gesundheit" localSheetId="0">Deckblatt_WWH!$AE$20:$AE$22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leistbares" localSheetId="0">Deckblatt_WWH!$U$20</definedName>
    <definedName name="mobil" localSheetId="0">Deckblatt_WWH!$W$20</definedName>
    <definedName name="mutter" localSheetId="0">Deckblatt_WWH!$R$20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niederschwellig" localSheetId="0">Deckblatt_WWH!$AA$20:$AA$21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Deckblatt_WWH!$M$12:$M$13</definedName>
    <definedName name="organisiertes">#REF!</definedName>
    <definedName name="peer" localSheetId="0">Deckblatt_WWH!$AF$20:$AF$22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sonstige" localSheetId="0">Deckblatt_WWH!$AG$20:$AG$21</definedName>
    <definedName name="sozial" localSheetId="0">Deckblatt_WWH!$T$20</definedName>
    <definedName name="soziales" localSheetId="0">Deckblatt_WWH!$Y$20</definedName>
    <definedName name="station" localSheetId="0">Deckblatt_WWH!$X$20</definedName>
    <definedName name="strasse" localSheetId="0">Deckblatt_WWH!$AC$20</definedName>
    <definedName name="tages" localSheetId="0">Deckblatt_WWH!$AB$20</definedName>
    <definedName name="Tagesstruktur">#REF!</definedName>
    <definedName name="winter" localSheetId="0">Deckblatt_WWH!$Z$20:$Z$23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  <definedName name="zielgruppen" localSheetId="0">Deckblatt_WWH!$Q$20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0" i="65" l="1"/>
  <c r="F200" i="65"/>
  <c r="G200" i="65"/>
  <c r="E201" i="65"/>
  <c r="F201" i="65"/>
  <c r="G201" i="65"/>
  <c r="E202" i="65"/>
  <c r="F202" i="65"/>
  <c r="G202" i="65"/>
  <c r="E203" i="65"/>
  <c r="F203" i="65"/>
  <c r="G203" i="65"/>
  <c r="E204" i="65"/>
  <c r="F204" i="65"/>
  <c r="G204" i="65"/>
  <c r="E205" i="65"/>
  <c r="F205" i="65"/>
  <c r="G205" i="65"/>
  <c r="E206" i="65"/>
  <c r="F206" i="65"/>
  <c r="E207" i="65"/>
  <c r="F207" i="65"/>
  <c r="G207" i="65"/>
  <c r="E208" i="65"/>
  <c r="F208" i="65"/>
  <c r="G208" i="65"/>
  <c r="E209" i="65"/>
  <c r="F209" i="65"/>
  <c r="G209" i="65"/>
  <c r="E210" i="65"/>
  <c r="F210" i="65"/>
  <c r="G210" i="65"/>
  <c r="E211" i="65"/>
  <c r="F211" i="65"/>
  <c r="G211" i="65"/>
  <c r="E212" i="65"/>
  <c r="F212" i="65"/>
  <c r="G212" i="65"/>
  <c r="E213" i="65"/>
  <c r="F213" i="65"/>
  <c r="G213" i="65"/>
  <c r="E214" i="65"/>
  <c r="F214" i="65"/>
  <c r="E215" i="65"/>
  <c r="F215" i="65"/>
  <c r="G215" i="65"/>
  <c r="E216" i="65"/>
  <c r="F216" i="65"/>
  <c r="G216" i="65"/>
  <c r="E217" i="65"/>
  <c r="F217" i="65"/>
  <c r="G217" i="65"/>
  <c r="E218" i="65"/>
  <c r="F218" i="65"/>
  <c r="G218" i="65"/>
  <c r="E219" i="65"/>
  <c r="F219" i="65"/>
  <c r="G219" i="65"/>
  <c r="E220" i="65"/>
  <c r="F220" i="65"/>
  <c r="G220" i="65"/>
  <c r="E221" i="65"/>
  <c r="F221" i="65"/>
  <c r="G221" i="65"/>
  <c r="E222" i="65"/>
  <c r="F222" i="65"/>
  <c r="G222" i="65"/>
  <c r="E223" i="65"/>
  <c r="F223" i="65"/>
  <c r="G223" i="65"/>
  <c r="E224" i="65"/>
  <c r="F224" i="65"/>
  <c r="G224" i="65"/>
  <c r="A200" i="65"/>
  <c r="A201" i="65"/>
  <c r="A202" i="65"/>
  <c r="A203" i="65"/>
  <c r="A204" i="65"/>
  <c r="A205" i="65"/>
  <c r="A206" i="65"/>
  <c r="G206" i="65" s="1"/>
  <c r="A207" i="65"/>
  <c r="A208" i="65"/>
  <c r="A209" i="65"/>
  <c r="A210" i="65"/>
  <c r="A211" i="65"/>
  <c r="A212" i="65"/>
  <c r="A213" i="65"/>
  <c r="A214" i="65"/>
  <c r="G214" i="65" s="1"/>
  <c r="A215" i="65"/>
  <c r="A216" i="65"/>
  <c r="A217" i="65"/>
  <c r="A218" i="65"/>
  <c r="A219" i="65"/>
  <c r="A220" i="65"/>
  <c r="A221" i="65"/>
  <c r="A222" i="65"/>
  <c r="A223" i="65"/>
  <c r="A224" i="65"/>
  <c r="E4" i="67"/>
  <c r="E3" i="67"/>
  <c r="F78" i="3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E103" i="65"/>
  <c r="E104" i="65"/>
  <c r="E105" i="65"/>
  <c r="E106" i="65"/>
  <c r="E107" i="65"/>
  <c r="E108" i="65"/>
  <c r="E109" i="65"/>
  <c r="E110" i="65"/>
  <c r="E111" i="65"/>
  <c r="E112" i="65"/>
  <c r="E113" i="65"/>
  <c r="E114" i="65"/>
  <c r="E115" i="65"/>
  <c r="E116" i="65"/>
  <c r="E117" i="65"/>
  <c r="E118" i="65"/>
  <c r="E119" i="65"/>
  <c r="E120" i="65"/>
  <c r="E121" i="65"/>
  <c r="E122" i="65"/>
  <c r="E123" i="65"/>
  <c r="E124" i="65"/>
  <c r="E125" i="65"/>
  <c r="E126" i="65"/>
  <c r="E127" i="65"/>
  <c r="E128" i="65"/>
  <c r="E129" i="65"/>
  <c r="E130" i="65"/>
  <c r="E131" i="65"/>
  <c r="E132" i="65"/>
  <c r="E133" i="65"/>
  <c r="E134" i="65"/>
  <c r="E135" i="65"/>
  <c r="E136" i="65"/>
  <c r="E137" i="65"/>
  <c r="E138" i="65"/>
  <c r="E139" i="65"/>
  <c r="E140" i="65"/>
  <c r="E141" i="65"/>
  <c r="E142" i="65"/>
  <c r="E143" i="65"/>
  <c r="E144" i="65"/>
  <c r="E145" i="65"/>
  <c r="E146" i="65"/>
  <c r="E147" i="65"/>
  <c r="E148" i="65"/>
  <c r="E149" i="65"/>
  <c r="E150" i="65"/>
  <c r="E151" i="65"/>
  <c r="E152" i="65"/>
  <c r="E153" i="65"/>
  <c r="E154" i="65"/>
  <c r="E155" i="65"/>
  <c r="E156" i="65"/>
  <c r="E157" i="65"/>
  <c r="E158" i="65"/>
  <c r="E159" i="65"/>
  <c r="E160" i="65"/>
  <c r="E161" i="65"/>
  <c r="E162" i="65"/>
  <c r="E163" i="65"/>
  <c r="E164" i="65"/>
  <c r="E165" i="65"/>
  <c r="E166" i="65"/>
  <c r="E167" i="65"/>
  <c r="E168" i="65"/>
  <c r="E169" i="65"/>
  <c r="E170" i="65"/>
  <c r="E171" i="65"/>
  <c r="E172" i="65"/>
  <c r="E173" i="65"/>
  <c r="E174" i="65"/>
  <c r="E175" i="65"/>
  <c r="E176" i="65"/>
  <c r="E177" i="65"/>
  <c r="E178" i="65"/>
  <c r="E179" i="65"/>
  <c r="E180" i="65"/>
  <c r="E181" i="65"/>
  <c r="E182" i="65"/>
  <c r="E183" i="65"/>
  <c r="E184" i="65"/>
  <c r="E185" i="65"/>
  <c r="E186" i="65"/>
  <c r="E187" i="65"/>
  <c r="E188" i="65"/>
  <c r="E189" i="65"/>
  <c r="E190" i="65"/>
  <c r="E191" i="65"/>
  <c r="E192" i="65"/>
  <c r="E193" i="65"/>
  <c r="E194" i="65"/>
  <c r="E195" i="65"/>
  <c r="E196" i="65"/>
  <c r="E197" i="65"/>
  <c r="E198" i="65"/>
  <c r="E199" i="65"/>
  <c r="E2" i="65"/>
  <c r="I59" i="13"/>
  <c r="I104" i="13"/>
  <c r="F37" i="36" l="1"/>
  <c r="D78" i="36" l="1"/>
  <c r="D71" i="36"/>
  <c r="D35" i="36" s="1"/>
  <c r="D59" i="36"/>
  <c r="D51" i="36"/>
  <c r="D44" i="36"/>
  <c r="D37" i="36"/>
  <c r="D24" i="36"/>
  <c r="D19" i="36"/>
  <c r="D17" i="36"/>
  <c r="D86" i="5"/>
  <c r="C38" i="49"/>
  <c r="C19" i="49"/>
  <c r="C25" i="49" s="1"/>
  <c r="D95" i="36" l="1"/>
  <c r="D99" i="36" s="1"/>
  <c r="C26" i="49"/>
  <c r="N2" i="67"/>
  <c r="J2" i="67"/>
  <c r="X2" i="66"/>
  <c r="R2" i="66"/>
  <c r="L2" i="66"/>
  <c r="N2" i="65"/>
  <c r="J2" i="65"/>
  <c r="K2" i="65" s="1"/>
  <c r="G105" i="65"/>
  <c r="G106" i="65"/>
  <c r="G107" i="65"/>
  <c r="G108" i="65"/>
  <c r="G109" i="65"/>
  <c r="G115" i="65"/>
  <c r="G128" i="65"/>
  <c r="G129" i="65"/>
  <c r="G140" i="65"/>
  <c r="G141" i="65"/>
  <c r="G142" i="65"/>
  <c r="G143" i="65"/>
  <c r="G149" i="65"/>
  <c r="G151" i="65"/>
  <c r="G152" i="65"/>
  <c r="G155" i="65"/>
  <c r="G157" i="65"/>
  <c r="G161" i="65"/>
  <c r="G164" i="65"/>
  <c r="G165" i="65"/>
  <c r="G166" i="65"/>
  <c r="G167" i="65"/>
  <c r="G168" i="65"/>
  <c r="G169" i="65"/>
  <c r="G170" i="65"/>
  <c r="G171" i="65"/>
  <c r="G172" i="65"/>
  <c r="G174" i="65"/>
  <c r="G178" i="65"/>
  <c r="G180" i="65"/>
  <c r="G181" i="65"/>
  <c r="G182" i="65"/>
  <c r="G183" i="65"/>
  <c r="G184" i="65"/>
  <c r="G185" i="65"/>
  <c r="G186" i="65"/>
  <c r="G187" i="65"/>
  <c r="G188" i="65"/>
  <c r="G189" i="65"/>
  <c r="G190" i="65"/>
  <c r="G191" i="65"/>
  <c r="G192" i="65"/>
  <c r="G196" i="65"/>
  <c r="G197" i="65"/>
  <c r="G198" i="65"/>
  <c r="G199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145" i="65"/>
  <c r="F146" i="65"/>
  <c r="F147" i="65"/>
  <c r="F148" i="65"/>
  <c r="F149" i="65"/>
  <c r="F150" i="65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A101" i="65"/>
  <c r="G101" i="65" s="1"/>
  <c r="A102" i="65"/>
  <c r="G102" i="65" s="1"/>
  <c r="A103" i="65"/>
  <c r="G103" i="65" s="1"/>
  <c r="A104" i="65"/>
  <c r="G104" i="65" s="1"/>
  <c r="A105" i="65"/>
  <c r="A106" i="65"/>
  <c r="A107" i="65"/>
  <c r="A108" i="65"/>
  <c r="A109" i="65"/>
  <c r="A110" i="65"/>
  <c r="G110" i="65" s="1"/>
  <c r="A111" i="65"/>
  <c r="G111" i="65" s="1"/>
  <c r="A112" i="65"/>
  <c r="G112" i="65" s="1"/>
  <c r="A113" i="65"/>
  <c r="G113" i="65" s="1"/>
  <c r="A114" i="65"/>
  <c r="G114" i="65" s="1"/>
  <c r="A115" i="65"/>
  <c r="A116" i="65"/>
  <c r="G116" i="65" s="1"/>
  <c r="A117" i="65"/>
  <c r="G117" i="65" s="1"/>
  <c r="A118" i="65"/>
  <c r="G118" i="65" s="1"/>
  <c r="A119" i="65"/>
  <c r="G119" i="65" s="1"/>
  <c r="A120" i="65"/>
  <c r="G120" i="65" s="1"/>
  <c r="A121" i="65"/>
  <c r="G121" i="65" s="1"/>
  <c r="A122" i="65"/>
  <c r="G122" i="65" s="1"/>
  <c r="A123" i="65"/>
  <c r="G123" i="65" s="1"/>
  <c r="A124" i="65"/>
  <c r="G124" i="65" s="1"/>
  <c r="A125" i="65"/>
  <c r="G125" i="65" s="1"/>
  <c r="A126" i="65"/>
  <c r="G126" i="65" s="1"/>
  <c r="A127" i="65"/>
  <c r="G127" i="65" s="1"/>
  <c r="A128" i="65"/>
  <c r="A129" i="65"/>
  <c r="A130" i="65"/>
  <c r="G130" i="65" s="1"/>
  <c r="A131" i="65"/>
  <c r="G131" i="65" s="1"/>
  <c r="A132" i="65"/>
  <c r="G132" i="65" s="1"/>
  <c r="A133" i="65"/>
  <c r="G133" i="65" s="1"/>
  <c r="A134" i="65"/>
  <c r="G134" i="65" s="1"/>
  <c r="A135" i="65"/>
  <c r="G135" i="65" s="1"/>
  <c r="A136" i="65"/>
  <c r="G136" i="65" s="1"/>
  <c r="A137" i="65"/>
  <c r="G137" i="65" s="1"/>
  <c r="A138" i="65"/>
  <c r="G138" i="65" s="1"/>
  <c r="A139" i="65"/>
  <c r="G139" i="65" s="1"/>
  <c r="A140" i="65"/>
  <c r="A141" i="65"/>
  <c r="A142" i="65"/>
  <c r="A143" i="65"/>
  <c r="A144" i="65"/>
  <c r="G144" i="65" s="1"/>
  <c r="A145" i="65"/>
  <c r="G145" i="65" s="1"/>
  <c r="A146" i="65"/>
  <c r="G146" i="65" s="1"/>
  <c r="A147" i="65"/>
  <c r="G147" i="65" s="1"/>
  <c r="A148" i="65"/>
  <c r="G148" i="65" s="1"/>
  <c r="A149" i="65"/>
  <c r="A150" i="65"/>
  <c r="G150" i="65" s="1"/>
  <c r="A151" i="65"/>
  <c r="A152" i="65"/>
  <c r="A153" i="65"/>
  <c r="G153" i="65" s="1"/>
  <c r="A154" i="65"/>
  <c r="G154" i="65" s="1"/>
  <c r="A155" i="65"/>
  <c r="A156" i="65"/>
  <c r="G156" i="65" s="1"/>
  <c r="A157" i="65"/>
  <c r="A158" i="65"/>
  <c r="G158" i="65" s="1"/>
  <c r="A159" i="65"/>
  <c r="G159" i="65" s="1"/>
  <c r="A160" i="65"/>
  <c r="G160" i="65" s="1"/>
  <c r="A161" i="65"/>
  <c r="A162" i="65"/>
  <c r="G162" i="65" s="1"/>
  <c r="A163" i="65"/>
  <c r="G163" i="65" s="1"/>
  <c r="A164" i="65"/>
  <c r="A165" i="65"/>
  <c r="A166" i="65"/>
  <c r="A167" i="65"/>
  <c r="A168" i="65"/>
  <c r="A169" i="65"/>
  <c r="A170" i="65"/>
  <c r="A171" i="65"/>
  <c r="A172" i="65"/>
  <c r="A173" i="65"/>
  <c r="G173" i="65" s="1"/>
  <c r="A174" i="65"/>
  <c r="A175" i="65"/>
  <c r="G175" i="65" s="1"/>
  <c r="A176" i="65"/>
  <c r="G176" i="65" s="1"/>
  <c r="A177" i="65"/>
  <c r="G177" i="65" s="1"/>
  <c r="A178" i="65"/>
  <c r="A179" i="65"/>
  <c r="G179" i="65" s="1"/>
  <c r="A180" i="65"/>
  <c r="A181" i="65"/>
  <c r="A182" i="65"/>
  <c r="A183" i="65"/>
  <c r="A184" i="65"/>
  <c r="A185" i="65"/>
  <c r="A186" i="65"/>
  <c r="A187" i="65"/>
  <c r="A188" i="65"/>
  <c r="A189" i="65"/>
  <c r="A190" i="65"/>
  <c r="A191" i="65"/>
  <c r="A192" i="65"/>
  <c r="A193" i="65"/>
  <c r="G193" i="65" s="1"/>
  <c r="A194" i="65"/>
  <c r="G194" i="65" s="1"/>
  <c r="A195" i="65"/>
  <c r="G195" i="65" s="1"/>
  <c r="A196" i="65"/>
  <c r="A197" i="65"/>
  <c r="A198" i="65"/>
  <c r="A199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5" i="5"/>
  <c r="C4" i="5"/>
  <c r="D13" i="13"/>
  <c r="D12" i="13"/>
  <c r="D11" i="13"/>
  <c r="D10" i="13"/>
  <c r="D9" i="13"/>
  <c r="D8" i="13"/>
  <c r="D7" i="13"/>
  <c r="D6" i="13"/>
  <c r="D5" i="13"/>
  <c r="D4" i="13"/>
  <c r="C6" i="5"/>
  <c r="K214" i="65" l="1"/>
  <c r="K217" i="65"/>
  <c r="K220" i="65"/>
  <c r="K223" i="65"/>
  <c r="K222" i="65"/>
  <c r="K213" i="65"/>
  <c r="K204" i="65"/>
  <c r="K208" i="65"/>
  <c r="K211" i="65"/>
  <c r="K202" i="65"/>
  <c r="K205" i="65"/>
  <c r="K207" i="65"/>
  <c r="K201" i="65"/>
  <c r="K218" i="65"/>
  <c r="K224" i="65"/>
  <c r="K206" i="65"/>
  <c r="K212" i="65"/>
  <c r="K215" i="65"/>
  <c r="K221" i="65"/>
  <c r="K209" i="65"/>
  <c r="K216" i="65"/>
  <c r="K200" i="65"/>
  <c r="K203" i="65"/>
  <c r="K219" i="65"/>
  <c r="K210" i="65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15" i="66"/>
  <c r="S23" i="66"/>
  <c r="S39" i="66"/>
  <c r="S55" i="66"/>
  <c r="S63" i="66"/>
  <c r="S79" i="66"/>
  <c r="S95" i="66"/>
  <c r="S98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7" i="66"/>
  <c r="S31" i="66"/>
  <c r="S47" i="66"/>
  <c r="S71" i="66"/>
  <c r="S87" i="66"/>
  <c r="S92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10" i="66"/>
  <c r="S26" i="66"/>
  <c r="S42" i="66"/>
  <c r="S58" i="66"/>
  <c r="S74" i="66"/>
  <c r="S82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34" i="66"/>
  <c r="S50" i="66"/>
  <c r="S66" i="66"/>
  <c r="S90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84" i="66"/>
  <c r="S100" i="66"/>
  <c r="O2" i="65"/>
  <c r="K7" i="67"/>
  <c r="K15" i="67"/>
  <c r="K23" i="67"/>
  <c r="K31" i="67"/>
  <c r="K39" i="67"/>
  <c r="K47" i="67"/>
  <c r="K8" i="67"/>
  <c r="K16" i="67"/>
  <c r="K24" i="67"/>
  <c r="K32" i="67"/>
  <c r="K40" i="67"/>
  <c r="K48" i="67"/>
  <c r="K9" i="67"/>
  <c r="K17" i="67"/>
  <c r="K5" i="67"/>
  <c r="K19" i="67"/>
  <c r="K29" i="67"/>
  <c r="K41" i="67"/>
  <c r="K2" i="67"/>
  <c r="K33" i="67"/>
  <c r="K11" i="67"/>
  <c r="K22" i="67"/>
  <c r="K34" i="67"/>
  <c r="K44" i="67"/>
  <c r="K20" i="67"/>
  <c r="K12" i="67"/>
  <c r="K25" i="67"/>
  <c r="K35" i="67"/>
  <c r="K45" i="67"/>
  <c r="K21" i="67"/>
  <c r="K13" i="67"/>
  <c r="K26" i="67"/>
  <c r="K36" i="67"/>
  <c r="K46" i="67"/>
  <c r="K30" i="67"/>
  <c r="K3" i="67"/>
  <c r="K14" i="67"/>
  <c r="K27" i="67"/>
  <c r="K37" i="67"/>
  <c r="K49" i="67"/>
  <c r="K6" i="67"/>
  <c r="K10" i="67"/>
  <c r="K4" i="67"/>
  <c r="K18" i="67"/>
  <c r="K28" i="67"/>
  <c r="K38" i="67"/>
  <c r="K50" i="67"/>
  <c r="K42" i="67"/>
  <c r="K43" i="67"/>
  <c r="K3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108" i="65"/>
  <c r="K116" i="65"/>
  <c r="K124" i="65"/>
  <c r="K132" i="65"/>
  <c r="K140" i="65"/>
  <c r="K148" i="65"/>
  <c r="K156" i="65"/>
  <c r="K164" i="65"/>
  <c r="K172" i="65"/>
  <c r="K180" i="65"/>
  <c r="K188" i="65"/>
  <c r="K196" i="65"/>
  <c r="K13" i="65"/>
  <c r="K21" i="65"/>
  <c r="K29" i="65"/>
  <c r="K37" i="65"/>
  <c r="K45" i="65"/>
  <c r="K53" i="65"/>
  <c r="K61" i="65"/>
  <c r="K69" i="65"/>
  <c r="K77" i="65"/>
  <c r="K85" i="65"/>
  <c r="K93" i="65"/>
  <c r="K101" i="65"/>
  <c r="K109" i="65"/>
  <c r="K117" i="65"/>
  <c r="K125" i="65"/>
  <c r="K133" i="65"/>
  <c r="K141" i="65"/>
  <c r="K149" i="65"/>
  <c r="K157" i="65"/>
  <c r="K165" i="65"/>
  <c r="K173" i="65"/>
  <c r="K181" i="65"/>
  <c r="K189" i="65"/>
  <c r="K197" i="65"/>
  <c r="K14" i="65"/>
  <c r="K22" i="65"/>
  <c r="K30" i="65"/>
  <c r="K38" i="65"/>
  <c r="K54" i="65"/>
  <c r="K62" i="65"/>
  <c r="K70" i="65"/>
  <c r="K78" i="65"/>
  <c r="K86" i="65"/>
  <c r="K94" i="65"/>
  <c r="K102" i="65"/>
  <c r="K110" i="65"/>
  <c r="K118" i="65"/>
  <c r="K134" i="65"/>
  <c r="K142" i="65"/>
  <c r="K150" i="65"/>
  <c r="K158" i="65"/>
  <c r="K166" i="65"/>
  <c r="K174" i="65"/>
  <c r="K182" i="65"/>
  <c r="K190" i="65"/>
  <c r="K198" i="65"/>
  <c r="K5" i="65"/>
  <c r="K6" i="65"/>
  <c r="K46" i="65"/>
  <c r="K126" i="65"/>
  <c r="K7" i="65"/>
  <c r="K8" i="65"/>
  <c r="K10" i="65"/>
  <c r="K9" i="65"/>
  <c r="K24" i="65"/>
  <c r="K35" i="65"/>
  <c r="K49" i="65"/>
  <c r="K63" i="65"/>
  <c r="K74" i="65"/>
  <c r="K88" i="65"/>
  <c r="K99" i="65"/>
  <c r="K113" i="65"/>
  <c r="K127" i="65"/>
  <c r="K138" i="65"/>
  <c r="K152" i="65"/>
  <c r="K163" i="65"/>
  <c r="K177" i="65"/>
  <c r="K191" i="65"/>
  <c r="K11" i="65"/>
  <c r="K51" i="65"/>
  <c r="K143" i="65"/>
  <c r="K16" i="65"/>
  <c r="K27" i="65"/>
  <c r="K41" i="65"/>
  <c r="K55" i="65"/>
  <c r="K66" i="65"/>
  <c r="K80" i="65"/>
  <c r="K91" i="65"/>
  <c r="K105" i="65"/>
  <c r="K119" i="65"/>
  <c r="K130" i="65"/>
  <c r="K144" i="65"/>
  <c r="K155" i="65"/>
  <c r="K169" i="65"/>
  <c r="K183" i="65"/>
  <c r="K194" i="65"/>
  <c r="K39" i="65"/>
  <c r="K65" i="65"/>
  <c r="K179" i="65"/>
  <c r="K17" i="65"/>
  <c r="K31" i="65"/>
  <c r="K42" i="65"/>
  <c r="K56" i="65"/>
  <c r="K67" i="65"/>
  <c r="K81" i="65"/>
  <c r="K95" i="65"/>
  <c r="K106" i="65"/>
  <c r="K120" i="65"/>
  <c r="K131" i="65"/>
  <c r="K145" i="65"/>
  <c r="K159" i="65"/>
  <c r="K170" i="65"/>
  <c r="K184" i="65"/>
  <c r="K195" i="65"/>
  <c r="K75" i="65"/>
  <c r="K178" i="65"/>
  <c r="K40" i="65"/>
  <c r="K129" i="65"/>
  <c r="K18" i="65"/>
  <c r="K32" i="65"/>
  <c r="K43" i="65"/>
  <c r="K57" i="65"/>
  <c r="K71" i="65"/>
  <c r="K82" i="65"/>
  <c r="K96" i="65"/>
  <c r="K107" i="65"/>
  <c r="K121" i="65"/>
  <c r="K135" i="65"/>
  <c r="K146" i="65"/>
  <c r="K160" i="65"/>
  <c r="K171" i="65"/>
  <c r="K185" i="65"/>
  <c r="K199" i="65"/>
  <c r="K50" i="65"/>
  <c r="K103" i="65"/>
  <c r="K128" i="65"/>
  <c r="K153" i="65"/>
  <c r="K192" i="65"/>
  <c r="K26" i="65"/>
  <c r="K79" i="65"/>
  <c r="K115" i="65"/>
  <c r="K193" i="65"/>
  <c r="K19" i="65"/>
  <c r="K33" i="65"/>
  <c r="K47" i="65"/>
  <c r="K58" i="65"/>
  <c r="K72" i="65"/>
  <c r="K83" i="65"/>
  <c r="K97" i="65"/>
  <c r="K111" i="65"/>
  <c r="K122" i="65"/>
  <c r="K136" i="65"/>
  <c r="K147" i="65"/>
  <c r="K161" i="65"/>
  <c r="K175" i="65"/>
  <c r="K186" i="65"/>
  <c r="K64" i="65"/>
  <c r="K89" i="65"/>
  <c r="K114" i="65"/>
  <c r="K139" i="65"/>
  <c r="K167" i="65"/>
  <c r="K15" i="65"/>
  <c r="K104" i="65"/>
  <c r="K154" i="65"/>
  <c r="K23" i="65"/>
  <c r="K34" i="65"/>
  <c r="K48" i="65"/>
  <c r="K59" i="65"/>
  <c r="K73" i="65"/>
  <c r="K87" i="65"/>
  <c r="K98" i="65"/>
  <c r="K112" i="65"/>
  <c r="K123" i="65"/>
  <c r="K137" i="65"/>
  <c r="K151" i="65"/>
  <c r="K162" i="65"/>
  <c r="K176" i="65"/>
  <c r="K187" i="65"/>
  <c r="K25" i="65"/>
  <c r="K90" i="65"/>
  <c r="K168" i="65"/>
  <c r="N2" i="66"/>
  <c r="N7" i="66"/>
  <c r="N13" i="66"/>
  <c r="N19" i="66"/>
  <c r="N25" i="66"/>
  <c r="N31" i="66"/>
  <c r="N37" i="66"/>
  <c r="N43" i="66"/>
  <c r="N49" i="66"/>
  <c r="N55" i="66"/>
  <c r="N61" i="66"/>
  <c r="N67" i="66"/>
  <c r="N73" i="66"/>
  <c r="N79" i="66"/>
  <c r="N85" i="66"/>
  <c r="N91" i="66"/>
  <c r="N97" i="66"/>
  <c r="N8" i="66"/>
  <c r="N14" i="66"/>
  <c r="N20" i="66"/>
  <c r="N26" i="66"/>
  <c r="N32" i="66"/>
  <c r="N38" i="66"/>
  <c r="N44" i="66"/>
  <c r="N50" i="66"/>
  <c r="N56" i="66"/>
  <c r="N62" i="66"/>
  <c r="N68" i="66"/>
  <c r="N74" i="66"/>
  <c r="N80" i="66"/>
  <c r="N86" i="66"/>
  <c r="N92" i="66"/>
  <c r="N98" i="66"/>
  <c r="N76" i="66"/>
  <c r="N94" i="66"/>
  <c r="N47" i="66"/>
  <c r="N77" i="66"/>
  <c r="N89" i="66"/>
  <c r="N42" i="66"/>
  <c r="N90" i="66"/>
  <c r="N3" i="66"/>
  <c r="N9" i="66"/>
  <c r="N15" i="66"/>
  <c r="N21" i="66"/>
  <c r="N27" i="66"/>
  <c r="N33" i="66"/>
  <c r="N39" i="66"/>
  <c r="N45" i="66"/>
  <c r="N51" i="66"/>
  <c r="N57" i="66"/>
  <c r="N63" i="66"/>
  <c r="N69" i="66"/>
  <c r="N75" i="66"/>
  <c r="N81" i="66"/>
  <c r="N87" i="66"/>
  <c r="N93" i="66"/>
  <c r="N99" i="66"/>
  <c r="N4" i="66"/>
  <c r="N10" i="66"/>
  <c r="N16" i="66"/>
  <c r="N22" i="66"/>
  <c r="N28" i="66"/>
  <c r="N34" i="66"/>
  <c r="N40" i="66"/>
  <c r="N46" i="66"/>
  <c r="N52" i="66"/>
  <c r="N58" i="66"/>
  <c r="N64" i="66"/>
  <c r="N70" i="66"/>
  <c r="N82" i="66"/>
  <c r="N88" i="66"/>
  <c r="N100" i="66"/>
  <c r="N41" i="66"/>
  <c r="N53" i="66"/>
  <c r="N59" i="66"/>
  <c r="N65" i="66"/>
  <c r="N71" i="66"/>
  <c r="N83" i="66"/>
  <c r="N95" i="66"/>
  <c r="N6" i="66"/>
  <c r="N12" i="66"/>
  <c r="N18" i="66"/>
  <c r="N24" i="66"/>
  <c r="N30" i="66"/>
  <c r="N36" i="66"/>
  <c r="N48" i="66"/>
  <c r="N54" i="66"/>
  <c r="N60" i="66"/>
  <c r="N66" i="66"/>
  <c r="N72" i="66"/>
  <c r="N78" i="66"/>
  <c r="N84" i="66"/>
  <c r="N96" i="66"/>
  <c r="N5" i="66"/>
  <c r="N11" i="66"/>
  <c r="N17" i="66"/>
  <c r="N23" i="66"/>
  <c r="N29" i="66"/>
  <c r="N35" i="66"/>
  <c r="F2" i="65"/>
  <c r="G9" i="65"/>
  <c r="G10" i="65"/>
  <c r="G11" i="65"/>
  <c r="G13" i="65"/>
  <c r="G15" i="65"/>
  <c r="G16" i="65"/>
  <c r="G18" i="65"/>
  <c r="G35" i="65"/>
  <c r="G36" i="65"/>
  <c r="G37" i="65"/>
  <c r="G38" i="65"/>
  <c r="G40" i="65"/>
  <c r="G41" i="65"/>
  <c r="G42" i="65"/>
  <c r="G57" i="65"/>
  <c r="G86" i="65"/>
  <c r="L2" i="65" l="1"/>
  <c r="L15" i="65"/>
  <c r="L131" i="65"/>
  <c r="L64" i="65"/>
  <c r="L3" i="65"/>
  <c r="L46" i="65"/>
  <c r="L217" i="65"/>
  <c r="L74" i="65"/>
  <c r="L96" i="65"/>
  <c r="L119" i="65"/>
  <c r="L37" i="65"/>
  <c r="L166" i="65"/>
  <c r="L22" i="65"/>
  <c r="L176" i="65"/>
  <c r="L32" i="65"/>
  <c r="L163" i="65"/>
  <c r="L19" i="65"/>
  <c r="L174" i="65"/>
  <c r="L30" i="65"/>
  <c r="L185" i="65"/>
  <c r="L41" i="65"/>
  <c r="L196" i="65"/>
  <c r="L52" i="65"/>
  <c r="L207" i="65"/>
  <c r="L72" i="65"/>
  <c r="L154" i="65"/>
  <c r="L20" i="65"/>
  <c r="L162" i="65"/>
  <c r="L173" i="65"/>
  <c r="L184" i="65"/>
  <c r="L183" i="65"/>
  <c r="L48" i="65"/>
  <c r="L144" i="65"/>
  <c r="L133" i="65"/>
  <c r="L139" i="65"/>
  <c r="L6" i="65"/>
  <c r="L17" i="65"/>
  <c r="L159" i="65"/>
  <c r="L182" i="65"/>
  <c r="L38" i="65"/>
  <c r="L12" i="65"/>
  <c r="L83" i="65"/>
  <c r="L108" i="65"/>
  <c r="L130" i="65"/>
  <c r="L13" i="65"/>
  <c r="L140" i="65"/>
  <c r="L145" i="65"/>
  <c r="L127" i="65"/>
  <c r="L85" i="65"/>
  <c r="L138" i="65"/>
  <c r="L193" i="65"/>
  <c r="L149" i="65"/>
  <c r="L5" i="65"/>
  <c r="L160" i="65"/>
  <c r="L16" i="65"/>
  <c r="L206" i="65"/>
  <c r="L107" i="65"/>
  <c r="L10" i="65"/>
  <c r="L7" i="65"/>
  <c r="L29" i="65"/>
  <c r="L50" i="65"/>
  <c r="L142" i="65"/>
  <c r="L8" i="65"/>
  <c r="L150" i="65"/>
  <c r="L172" i="65"/>
  <c r="L135" i="65"/>
  <c r="L170" i="65"/>
  <c r="L26" i="65"/>
  <c r="L215" i="65"/>
  <c r="L71" i="65"/>
  <c r="L84" i="65"/>
  <c r="L118" i="65"/>
  <c r="L9" i="65"/>
  <c r="L128" i="65"/>
  <c r="L61" i="65"/>
  <c r="L115" i="65"/>
  <c r="L192" i="65"/>
  <c r="L126" i="65"/>
  <c r="L97" i="65"/>
  <c r="L137" i="65"/>
  <c r="L169" i="65"/>
  <c r="L148" i="65"/>
  <c r="L4" i="65"/>
  <c r="L62" i="65"/>
  <c r="L168" i="65"/>
  <c r="L164" i="65"/>
  <c r="L151" i="65"/>
  <c r="L18" i="65"/>
  <c r="L40" i="65"/>
  <c r="L194" i="65"/>
  <c r="L95" i="65"/>
  <c r="L152" i="65"/>
  <c r="L157" i="65"/>
  <c r="L161" i="65"/>
  <c r="L28" i="65"/>
  <c r="L111" i="65"/>
  <c r="L158" i="65"/>
  <c r="L14" i="65"/>
  <c r="L203" i="65"/>
  <c r="L59" i="65"/>
  <c r="L60" i="65"/>
  <c r="L106" i="65"/>
  <c r="L181" i="65"/>
  <c r="L116" i="65"/>
  <c r="L189" i="65"/>
  <c r="L103" i="65"/>
  <c r="L201" i="65"/>
  <c r="L114" i="65"/>
  <c r="L180" i="65"/>
  <c r="L125" i="65"/>
  <c r="L73" i="65"/>
  <c r="L136" i="65"/>
  <c r="L195" i="65"/>
  <c r="L87" i="65"/>
  <c r="L146" i="65"/>
  <c r="L109" i="65"/>
  <c r="L191" i="65"/>
  <c r="L47" i="65"/>
  <c r="L36" i="65"/>
  <c r="L94" i="65"/>
  <c r="L25" i="65"/>
  <c r="L104" i="65"/>
  <c r="L117" i="65"/>
  <c r="L91" i="65"/>
  <c r="L141" i="65"/>
  <c r="L102" i="65"/>
  <c r="L177" i="65"/>
  <c r="L113" i="65"/>
  <c r="L204" i="65"/>
  <c r="L124" i="65"/>
  <c r="L171" i="65"/>
  <c r="L63" i="65"/>
  <c r="L134" i="65"/>
  <c r="L49" i="65"/>
  <c r="L179" i="65"/>
  <c r="L35" i="65"/>
  <c r="L24" i="65"/>
  <c r="L82" i="65"/>
  <c r="L165" i="65"/>
  <c r="L92" i="65"/>
  <c r="L33" i="65"/>
  <c r="L79" i="65"/>
  <c r="L93" i="65"/>
  <c r="L90" i="65"/>
  <c r="L129" i="65"/>
  <c r="L101" i="65"/>
  <c r="L213" i="65"/>
  <c r="L112" i="65"/>
  <c r="L147" i="65"/>
  <c r="L51" i="65"/>
  <c r="L122" i="65"/>
  <c r="L216" i="65"/>
  <c r="L167" i="65"/>
  <c r="L23" i="65"/>
  <c r="L214" i="65"/>
  <c r="L70" i="65"/>
  <c r="L21" i="65"/>
  <c r="L80" i="65"/>
  <c r="L211" i="65"/>
  <c r="L67" i="65"/>
  <c r="L45" i="65"/>
  <c r="L78" i="65"/>
  <c r="L81" i="65"/>
  <c r="L89" i="65"/>
  <c r="L153" i="65"/>
  <c r="L100" i="65"/>
  <c r="L123" i="65"/>
  <c r="L39" i="65"/>
  <c r="L110" i="65"/>
  <c r="L156" i="65"/>
  <c r="L155" i="65"/>
  <c r="L11" i="65"/>
  <c r="L202" i="65"/>
  <c r="L58" i="65"/>
  <c r="L212" i="65"/>
  <c r="L68" i="65"/>
  <c r="L199" i="65"/>
  <c r="L55" i="65"/>
  <c r="L210" i="65"/>
  <c r="L66" i="65"/>
  <c r="L69" i="65"/>
  <c r="L77" i="65"/>
  <c r="L105" i="65"/>
  <c r="L88" i="65"/>
  <c r="L99" i="65"/>
  <c r="L27" i="65"/>
  <c r="L98" i="65"/>
  <c r="L132" i="65"/>
  <c r="L143" i="65"/>
  <c r="L190" i="65"/>
  <c r="L200" i="65"/>
  <c r="L56" i="65"/>
  <c r="L187" i="65"/>
  <c r="L43" i="65"/>
  <c r="L198" i="65"/>
  <c r="L54" i="65"/>
  <c r="L209" i="65"/>
  <c r="L65" i="65"/>
  <c r="L57" i="65"/>
  <c r="L76" i="65"/>
  <c r="L75" i="65"/>
  <c r="L205" i="65"/>
  <c r="L86" i="65"/>
  <c r="L120" i="65"/>
  <c r="L121" i="65"/>
  <c r="L178" i="65"/>
  <c r="L34" i="65"/>
  <c r="L188" i="65"/>
  <c r="L44" i="65"/>
  <c r="L175" i="65"/>
  <c r="L31" i="65"/>
  <c r="L186" i="65"/>
  <c r="L42" i="65"/>
  <c r="L197" i="65"/>
  <c r="L53" i="65"/>
  <c r="L208" i="65"/>
  <c r="L223" i="65"/>
  <c r="L220" i="65"/>
  <c r="L222" i="65"/>
  <c r="L219" i="65"/>
  <c r="L224" i="65"/>
  <c r="L221" i="65"/>
  <c r="L218" i="65"/>
  <c r="F5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7" i="67" l="1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G5" i="67" s="1"/>
  <c r="A6" i="67"/>
  <c r="G6" i="67" s="1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F41" i="66"/>
  <c r="A41" i="66"/>
  <c r="I41" i="66" s="1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F37" i="66"/>
  <c r="A37" i="66"/>
  <c r="I37" i="66" s="1"/>
  <c r="O36" i="66"/>
  <c r="F36" i="66"/>
  <c r="A36" i="66"/>
  <c r="I36" i="66" s="1"/>
  <c r="F35" i="66"/>
  <c r="A35" i="66"/>
  <c r="I35" i="66" s="1"/>
  <c r="F34" i="66"/>
  <c r="A34" i="66"/>
  <c r="I34" i="66" s="1"/>
  <c r="I33" i="66"/>
  <c r="F33" i="66"/>
  <c r="A33" i="66"/>
  <c r="F32" i="66"/>
  <c r="A32" i="66"/>
  <c r="I32" i="66" s="1"/>
  <c r="F31" i="66"/>
  <c r="A31" i="66"/>
  <c r="I31" i="66" s="1"/>
  <c r="F30" i="66"/>
  <c r="A30" i="66"/>
  <c r="I30" i="66" s="1"/>
  <c r="F29" i="66"/>
  <c r="A29" i="66"/>
  <c r="I29" i="66" s="1"/>
  <c r="F28" i="66"/>
  <c r="A28" i="66"/>
  <c r="I28" i="66" s="1"/>
  <c r="F27" i="66"/>
  <c r="A27" i="66"/>
  <c r="I27" i="66" s="1"/>
  <c r="F26" i="66"/>
  <c r="A26" i="66"/>
  <c r="I26" i="66" s="1"/>
  <c r="F25" i="66"/>
  <c r="A25" i="66"/>
  <c r="I25" i="66" s="1"/>
  <c r="I24" i="66"/>
  <c r="F24" i="66"/>
  <c r="A24" i="66"/>
  <c r="F23" i="66"/>
  <c r="A23" i="66"/>
  <c r="I23" i="66" s="1"/>
  <c r="F22" i="66"/>
  <c r="A22" i="66"/>
  <c r="I22" i="66" s="1"/>
  <c r="F21" i="66"/>
  <c r="A21" i="66"/>
  <c r="I21" i="66" s="1"/>
  <c r="F20" i="66"/>
  <c r="A20" i="66"/>
  <c r="I20" i="66" s="1"/>
  <c r="F19" i="66"/>
  <c r="A19" i="66"/>
  <c r="I19" i="66" s="1"/>
  <c r="F18" i="66"/>
  <c r="A18" i="66"/>
  <c r="I18" i="66" s="1"/>
  <c r="F17" i="66"/>
  <c r="A17" i="66"/>
  <c r="I17" i="66" s="1"/>
  <c r="F16" i="66"/>
  <c r="A16" i="66"/>
  <c r="I16" i="66" s="1"/>
  <c r="F15" i="66"/>
  <c r="A15" i="66"/>
  <c r="I15" i="66" s="1"/>
  <c r="F14" i="66"/>
  <c r="A14" i="66"/>
  <c r="I14" i="66" s="1"/>
  <c r="F13" i="66"/>
  <c r="A13" i="66"/>
  <c r="I13" i="66" s="1"/>
  <c r="I12" i="66"/>
  <c r="F12" i="66"/>
  <c r="A12" i="66"/>
  <c r="F11" i="66"/>
  <c r="A11" i="66"/>
  <c r="I11" i="66" s="1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F6" i="66"/>
  <c r="A6" i="66"/>
  <c r="I6" i="66" s="1"/>
  <c r="I5" i="66"/>
  <c r="A5" i="66"/>
  <c r="I4" i="66"/>
  <c r="F4" i="66"/>
  <c r="A4" i="66"/>
  <c r="F3" i="66"/>
  <c r="A3" i="66"/>
  <c r="I3" i="66" s="1"/>
  <c r="F2" i="66"/>
  <c r="A2" i="66"/>
  <c r="I2" i="66" s="1"/>
  <c r="A100" i="65"/>
  <c r="G100" i="65" s="1"/>
  <c r="A99" i="65"/>
  <c r="G99" i="65" s="1"/>
  <c r="A98" i="65"/>
  <c r="G98" i="65" s="1"/>
  <c r="A97" i="65"/>
  <c r="G97" i="65" s="1"/>
  <c r="A96" i="65"/>
  <c r="G96" i="65" s="1"/>
  <c r="A95" i="65"/>
  <c r="G95" i="65" s="1"/>
  <c r="A94" i="65"/>
  <c r="G94" i="65" s="1"/>
  <c r="A93" i="65"/>
  <c r="G93" i="65" s="1"/>
  <c r="A92" i="65"/>
  <c r="G92" i="65" s="1"/>
  <c r="A91" i="65"/>
  <c r="G91" i="65" s="1"/>
  <c r="A90" i="65"/>
  <c r="G90" i="65" s="1"/>
  <c r="A89" i="65"/>
  <c r="G89" i="65" s="1"/>
  <c r="A88" i="65"/>
  <c r="G88" i="65" s="1"/>
  <c r="A87" i="65"/>
  <c r="G87" i="65" s="1"/>
  <c r="A86" i="65"/>
  <c r="A85" i="65"/>
  <c r="G85" i="65" s="1"/>
  <c r="A84" i="65"/>
  <c r="G84" i="65" s="1"/>
  <c r="A83" i="65"/>
  <c r="G83" i="65" s="1"/>
  <c r="A82" i="65"/>
  <c r="G82" i="65" s="1"/>
  <c r="A81" i="65"/>
  <c r="G81" i="65" s="1"/>
  <c r="A80" i="65"/>
  <c r="G80" i="65" s="1"/>
  <c r="A79" i="65"/>
  <c r="G79" i="65" s="1"/>
  <c r="A78" i="65"/>
  <c r="G78" i="65" s="1"/>
  <c r="A77" i="65"/>
  <c r="G77" i="65" s="1"/>
  <c r="A76" i="65"/>
  <c r="G76" i="65" s="1"/>
  <c r="A75" i="65"/>
  <c r="G75" i="65" s="1"/>
  <c r="A74" i="65"/>
  <c r="G74" i="65" s="1"/>
  <c r="A73" i="65"/>
  <c r="G73" i="65" s="1"/>
  <c r="A72" i="65"/>
  <c r="G72" i="65" s="1"/>
  <c r="A71" i="65"/>
  <c r="G71" i="65" s="1"/>
  <c r="A70" i="65"/>
  <c r="G70" i="65" s="1"/>
  <c r="A69" i="65"/>
  <c r="G69" i="65" s="1"/>
  <c r="A68" i="65"/>
  <c r="G68" i="65" s="1"/>
  <c r="A67" i="65"/>
  <c r="G67" i="65" s="1"/>
  <c r="A66" i="65"/>
  <c r="G66" i="65" s="1"/>
  <c r="A65" i="65"/>
  <c r="G65" i="65" s="1"/>
  <c r="A64" i="65"/>
  <c r="G64" i="65" s="1"/>
  <c r="A63" i="65"/>
  <c r="G63" i="65" s="1"/>
  <c r="A62" i="65"/>
  <c r="G62" i="65" s="1"/>
  <c r="A61" i="65"/>
  <c r="G61" i="65" s="1"/>
  <c r="A60" i="65"/>
  <c r="G60" i="65" s="1"/>
  <c r="A59" i="65"/>
  <c r="G59" i="65" s="1"/>
  <c r="A58" i="65"/>
  <c r="G58" i="65" s="1"/>
  <c r="A57" i="65"/>
  <c r="A56" i="65"/>
  <c r="G56" i="65" s="1"/>
  <c r="A55" i="65"/>
  <c r="G55" i="65" s="1"/>
  <c r="A54" i="65"/>
  <c r="G54" i="65" s="1"/>
  <c r="A53" i="65"/>
  <c r="G53" i="65" s="1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A17" i="65"/>
  <c r="G17" i="65" s="1"/>
  <c r="A16" i="65"/>
  <c r="A15" i="65"/>
  <c r="A14" i="65"/>
  <c r="G14" i="65" s="1"/>
  <c r="A13" i="65"/>
  <c r="A12" i="65"/>
  <c r="G12" i="65" s="1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M2" i="65" l="1"/>
  <c r="M221" i="65"/>
  <c r="M207" i="65"/>
  <c r="M205" i="65"/>
  <c r="M223" i="65"/>
  <c r="M204" i="65"/>
  <c r="M218" i="65"/>
  <c r="M216" i="65"/>
  <c r="M206" i="65"/>
  <c r="M219" i="65"/>
  <c r="M213" i="65"/>
  <c r="M215" i="65"/>
  <c r="M203" i="65"/>
  <c r="M220" i="65"/>
  <c r="M224" i="65"/>
  <c r="M217" i="65"/>
  <c r="M210" i="65"/>
  <c r="M208" i="65"/>
  <c r="M211" i="65"/>
  <c r="M222" i="65"/>
  <c r="M202" i="65"/>
  <c r="M209" i="65"/>
  <c r="M201" i="65"/>
  <c r="M214" i="65"/>
  <c r="M212" i="65"/>
  <c r="Z2" i="66"/>
  <c r="G2" i="65"/>
  <c r="G3" i="67"/>
  <c r="H2" i="67" s="1"/>
  <c r="I2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19" i="67"/>
  <c r="I19" i="67" s="1"/>
  <c r="H38" i="67"/>
  <c r="I38" i="67" s="1"/>
  <c r="H6" i="67"/>
  <c r="I6" i="67" s="1"/>
  <c r="H45" i="67"/>
  <c r="I45" i="67" s="1"/>
  <c r="H21" i="67"/>
  <c r="I21" i="67" s="1"/>
  <c r="H32" i="67"/>
  <c r="I32" i="67" s="1"/>
  <c r="H24" i="67"/>
  <c r="I24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J6" i="66"/>
  <c r="J7" i="66"/>
  <c r="K7" i="66" s="1"/>
  <c r="J8" i="66"/>
  <c r="J9" i="66"/>
  <c r="J10" i="66"/>
  <c r="J11" i="66"/>
  <c r="J12" i="66"/>
  <c r="J13" i="66"/>
  <c r="J14" i="66"/>
  <c r="J15" i="66"/>
  <c r="O18" i="66"/>
  <c r="J20" i="66"/>
  <c r="O23" i="66"/>
  <c r="O34" i="66"/>
  <c r="J42" i="66"/>
  <c r="J46" i="66"/>
  <c r="J50" i="66"/>
  <c r="J54" i="66"/>
  <c r="J89" i="66"/>
  <c r="J93" i="66"/>
  <c r="J97" i="66"/>
  <c r="J2" i="66"/>
  <c r="K2" i="66" s="1"/>
  <c r="J16" i="66"/>
  <c r="J17" i="66"/>
  <c r="O19" i="66"/>
  <c r="J21" i="66"/>
  <c r="J22" i="66"/>
  <c r="O24" i="66"/>
  <c r="J25" i="66"/>
  <c r="O26" i="66"/>
  <c r="J27" i="66"/>
  <c r="O28" i="66"/>
  <c r="J29" i="66"/>
  <c r="O30" i="66"/>
  <c r="J31" i="66"/>
  <c r="O32" i="66"/>
  <c r="O33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O25" i="66"/>
  <c r="J26" i="66"/>
  <c r="O27" i="66"/>
  <c r="J28" i="66"/>
  <c r="O29" i="66"/>
  <c r="J30" i="66"/>
  <c r="O31" i="66"/>
  <c r="J32" i="66"/>
  <c r="J34" i="66"/>
  <c r="O35" i="66"/>
  <c r="J38" i="66"/>
  <c r="J74" i="66"/>
  <c r="J78" i="66"/>
  <c r="J82" i="66"/>
  <c r="J86" i="66"/>
  <c r="H40" i="65" l="1"/>
  <c r="H10" i="65"/>
  <c r="I10" i="65" s="1"/>
  <c r="H22" i="65"/>
  <c r="H34" i="65"/>
  <c r="H35" i="65"/>
  <c r="H41" i="65"/>
  <c r="H23" i="65"/>
  <c r="H42" i="65"/>
  <c r="H12" i="65"/>
  <c r="H24" i="65"/>
  <c r="H36" i="65"/>
  <c r="H43" i="65"/>
  <c r="H13" i="65"/>
  <c r="H25" i="65"/>
  <c r="H37" i="65"/>
  <c r="H44" i="65"/>
  <c r="H14" i="65"/>
  <c r="I14" i="65" s="1"/>
  <c r="H26" i="65"/>
  <c r="H38" i="65"/>
  <c r="H3" i="65"/>
  <c r="H15" i="65"/>
  <c r="H27" i="65"/>
  <c r="H39" i="65"/>
  <c r="H17" i="65"/>
  <c r="H4" i="65"/>
  <c r="H16" i="65"/>
  <c r="H28" i="65"/>
  <c r="H2" i="65"/>
  <c r="H5" i="65"/>
  <c r="H29" i="65"/>
  <c r="H6" i="65"/>
  <c r="H18" i="65"/>
  <c r="H30" i="65"/>
  <c r="H8" i="65"/>
  <c r="H7" i="65"/>
  <c r="H19" i="65"/>
  <c r="I19" i="65" s="1"/>
  <c r="H31" i="65"/>
  <c r="H20" i="65"/>
  <c r="H32" i="65"/>
  <c r="H9" i="65"/>
  <c r="H21" i="65"/>
  <c r="I21" i="65" s="1"/>
  <c r="H33" i="65"/>
  <c r="H11" i="65"/>
  <c r="H203" i="65"/>
  <c r="H215" i="65"/>
  <c r="H210" i="65"/>
  <c r="H220" i="65"/>
  <c r="H205" i="65"/>
  <c r="H200" i="65"/>
  <c r="H212" i="65"/>
  <c r="H217" i="65"/>
  <c r="H214" i="65"/>
  <c r="H207" i="65"/>
  <c r="H222" i="65"/>
  <c r="H202" i="65"/>
  <c r="H209" i="65"/>
  <c r="H219" i="65"/>
  <c r="H224" i="65"/>
  <c r="H204" i="65"/>
  <c r="H211" i="65"/>
  <c r="I211" i="65" s="1"/>
  <c r="H216" i="65"/>
  <c r="H221" i="65"/>
  <c r="I221" i="65" s="1"/>
  <c r="H206" i="65"/>
  <c r="H201" i="65"/>
  <c r="H213" i="65"/>
  <c r="H218" i="65"/>
  <c r="I218" i="65" s="1"/>
  <c r="H208" i="65"/>
  <c r="H223" i="65"/>
  <c r="H36" i="67"/>
  <c r="I36" i="67" s="1"/>
  <c r="H10" i="67"/>
  <c r="I10" i="67" s="1"/>
  <c r="H35" i="67"/>
  <c r="I35" i="67" s="1"/>
  <c r="H40" i="67"/>
  <c r="I40" i="67" s="1"/>
  <c r="H14" i="67"/>
  <c r="I14" i="67" s="1"/>
  <c r="H39" i="67"/>
  <c r="I39" i="67" s="1"/>
  <c r="H48" i="67"/>
  <c r="I48" i="67" s="1"/>
  <c r="H22" i="67"/>
  <c r="I22" i="67" s="1"/>
  <c r="H4" i="67"/>
  <c r="I4" i="67" s="1"/>
  <c r="H9" i="67"/>
  <c r="I9" i="67" s="1"/>
  <c r="H26" i="67"/>
  <c r="I26" i="67" s="1"/>
  <c r="H5" i="67"/>
  <c r="I5" i="67" s="1"/>
  <c r="H27" i="67"/>
  <c r="I27" i="67" s="1"/>
  <c r="H13" i="67"/>
  <c r="I13" i="67" s="1"/>
  <c r="H30" i="67"/>
  <c r="I30" i="67" s="1"/>
  <c r="H25" i="67"/>
  <c r="I25" i="67" s="1"/>
  <c r="H42" i="67"/>
  <c r="I42" i="67" s="1"/>
  <c r="H8" i="67"/>
  <c r="I8" i="67" s="1"/>
  <c r="H29" i="67"/>
  <c r="I29" i="67" s="1"/>
  <c r="H46" i="67"/>
  <c r="I46" i="67" s="1"/>
  <c r="H16" i="67"/>
  <c r="I16" i="67" s="1"/>
  <c r="H37" i="67"/>
  <c r="I37" i="67" s="1"/>
  <c r="H7" i="67"/>
  <c r="I7" i="67" s="1"/>
  <c r="H20" i="67"/>
  <c r="I20" i="67" s="1"/>
  <c r="H41" i="67"/>
  <c r="I41" i="67" s="1"/>
  <c r="H11" i="67"/>
  <c r="I11" i="67" s="1"/>
  <c r="K30" i="66"/>
  <c r="K16" i="66"/>
  <c r="K4" i="66"/>
  <c r="K32" i="66"/>
  <c r="K28" i="66"/>
  <c r="K37" i="66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3" i="67"/>
  <c r="I3" i="67" s="1"/>
  <c r="H23" i="67"/>
  <c r="I23" i="67" s="1"/>
  <c r="H43" i="67"/>
  <c r="I43" i="67" s="1"/>
  <c r="H50" i="67"/>
  <c r="I50" i="67" s="1"/>
  <c r="H15" i="67"/>
  <c r="I15" i="67" s="1"/>
  <c r="H31" i="67"/>
  <c r="I31" i="67" s="1"/>
  <c r="H47" i="67"/>
  <c r="I47" i="67" s="1"/>
  <c r="K53" i="66"/>
  <c r="H52" i="65"/>
  <c r="H60" i="65"/>
  <c r="H68" i="65"/>
  <c r="H76" i="65"/>
  <c r="H84" i="65"/>
  <c r="H92" i="65"/>
  <c r="H116" i="65"/>
  <c r="H124" i="65"/>
  <c r="H132" i="65"/>
  <c r="H140" i="65"/>
  <c r="H148" i="65"/>
  <c r="H156" i="65"/>
  <c r="H180" i="65"/>
  <c r="I6" i="65"/>
  <c r="I22" i="65"/>
  <c r="H46" i="65"/>
  <c r="H54" i="65"/>
  <c r="H62" i="65"/>
  <c r="H70" i="65"/>
  <c r="H78" i="65"/>
  <c r="I79" i="65" s="1"/>
  <c r="H86" i="65"/>
  <c r="H94" i="65"/>
  <c r="H102" i="65"/>
  <c r="H110" i="65"/>
  <c r="H118" i="65"/>
  <c r="H126" i="65"/>
  <c r="H134" i="65"/>
  <c r="H142" i="65"/>
  <c r="H150" i="65"/>
  <c r="H158" i="65"/>
  <c r="H166" i="65"/>
  <c r="H174" i="65"/>
  <c r="H182" i="65"/>
  <c r="H190" i="65"/>
  <c r="H198" i="65"/>
  <c r="I15" i="65"/>
  <c r="H47" i="65"/>
  <c r="I47" i="65" s="1"/>
  <c r="H55" i="65"/>
  <c r="H63" i="65"/>
  <c r="I63" i="65" s="1"/>
  <c r="H71" i="65"/>
  <c r="H79" i="65"/>
  <c r="H87" i="65"/>
  <c r="H95" i="65"/>
  <c r="H103" i="65"/>
  <c r="H111" i="65"/>
  <c r="I111" i="65" s="1"/>
  <c r="H119" i="65"/>
  <c r="H127" i="65"/>
  <c r="H135" i="65"/>
  <c r="H143" i="65"/>
  <c r="H151" i="65"/>
  <c r="H159" i="65"/>
  <c r="H167" i="65"/>
  <c r="H175" i="65"/>
  <c r="H183" i="65"/>
  <c r="H191" i="65"/>
  <c r="H199" i="65"/>
  <c r="I24" i="65"/>
  <c r="H48" i="65"/>
  <c r="H56" i="65"/>
  <c r="H64" i="65"/>
  <c r="H72" i="65"/>
  <c r="H80" i="65"/>
  <c r="H88" i="65"/>
  <c r="H96" i="65"/>
  <c r="H104" i="65"/>
  <c r="H112" i="65"/>
  <c r="H120" i="65"/>
  <c r="H128" i="65"/>
  <c r="H136" i="65"/>
  <c r="H144" i="65"/>
  <c r="H152" i="65"/>
  <c r="H160" i="65"/>
  <c r="H168" i="65"/>
  <c r="H176" i="65"/>
  <c r="H184" i="65"/>
  <c r="H192" i="65"/>
  <c r="I2" i="65"/>
  <c r="H109" i="65"/>
  <c r="H149" i="65"/>
  <c r="H189" i="65"/>
  <c r="H49" i="65"/>
  <c r="H57" i="65"/>
  <c r="H65" i="65"/>
  <c r="H73" i="65"/>
  <c r="H81" i="65"/>
  <c r="H89" i="65"/>
  <c r="H97" i="65"/>
  <c r="H105" i="65"/>
  <c r="H113" i="65"/>
  <c r="H121" i="65"/>
  <c r="H129" i="65"/>
  <c r="H137" i="65"/>
  <c r="H145" i="65"/>
  <c r="H153" i="65"/>
  <c r="H161" i="65"/>
  <c r="H169" i="65"/>
  <c r="H177" i="65"/>
  <c r="H185" i="65"/>
  <c r="H193" i="65"/>
  <c r="H101" i="65"/>
  <c r="H157" i="65"/>
  <c r="H181" i="65"/>
  <c r="I26" i="65"/>
  <c r="H50" i="65"/>
  <c r="H58" i="65"/>
  <c r="H66" i="65"/>
  <c r="H74" i="65"/>
  <c r="H82" i="65"/>
  <c r="H90" i="65"/>
  <c r="H98" i="65"/>
  <c r="H106" i="65"/>
  <c r="H114" i="65"/>
  <c r="H122" i="65"/>
  <c r="H130" i="65"/>
  <c r="H138" i="65"/>
  <c r="H146" i="65"/>
  <c r="H154" i="65"/>
  <c r="H162" i="65"/>
  <c r="H170" i="65"/>
  <c r="H178" i="65"/>
  <c r="H186" i="65"/>
  <c r="H194" i="65"/>
  <c r="H100" i="65"/>
  <c r="H164" i="65"/>
  <c r="H188" i="65"/>
  <c r="H45" i="65"/>
  <c r="H61" i="65"/>
  <c r="H77" i="65"/>
  <c r="H93" i="65"/>
  <c r="H125" i="65"/>
  <c r="H141" i="65"/>
  <c r="H173" i="65"/>
  <c r="I3" i="65"/>
  <c r="I11" i="65"/>
  <c r="I27" i="65"/>
  <c r="H51" i="65"/>
  <c r="H59" i="65"/>
  <c r="H67" i="65"/>
  <c r="I67" i="65" s="1"/>
  <c r="H75" i="65"/>
  <c r="H83" i="65"/>
  <c r="I83" i="65" s="1"/>
  <c r="H91" i="65"/>
  <c r="H99" i="65"/>
  <c r="H107" i="65"/>
  <c r="H115" i="65"/>
  <c r="H123" i="65"/>
  <c r="H131" i="65"/>
  <c r="I132" i="65" s="1"/>
  <c r="H139" i="65"/>
  <c r="H147" i="65"/>
  <c r="H155" i="65"/>
  <c r="H163" i="65"/>
  <c r="H171" i="65"/>
  <c r="H179" i="65"/>
  <c r="H187" i="65"/>
  <c r="H195" i="65"/>
  <c r="H108" i="65"/>
  <c r="H172" i="65"/>
  <c r="H196" i="65"/>
  <c r="H53" i="65"/>
  <c r="H69" i="65"/>
  <c r="H85" i="65"/>
  <c r="H117" i="65"/>
  <c r="H133" i="65"/>
  <c r="H165" i="65"/>
  <c r="H197" i="65"/>
  <c r="M200" i="65"/>
  <c r="K6" i="66"/>
  <c r="K3" i="66"/>
  <c r="K5" i="66"/>
  <c r="K49" i="66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215" i="65" l="1"/>
  <c r="I209" i="65"/>
  <c r="I203" i="65"/>
  <c r="I222" i="65"/>
  <c r="I213" i="65"/>
  <c r="I207" i="65"/>
  <c r="I206" i="65"/>
  <c r="I167" i="65"/>
  <c r="I216" i="65"/>
  <c r="I200" i="65"/>
  <c r="I208" i="65"/>
  <c r="I202" i="65"/>
  <c r="I201" i="65"/>
  <c r="I214" i="65"/>
  <c r="I217" i="65"/>
  <c r="I212" i="65"/>
  <c r="I205" i="65"/>
  <c r="I204" i="65"/>
  <c r="I220" i="65"/>
  <c r="I224" i="65"/>
  <c r="I210" i="65"/>
  <c r="I219" i="65"/>
  <c r="I223" i="65"/>
  <c r="I73" i="65"/>
  <c r="I178" i="65"/>
  <c r="I149" i="65"/>
  <c r="I102" i="65"/>
  <c r="I69" i="65"/>
  <c r="I125" i="65"/>
  <c r="I174" i="65"/>
  <c r="I176" i="65"/>
  <c r="I112" i="65"/>
  <c r="I48" i="65"/>
  <c r="I161" i="65"/>
  <c r="I155" i="65"/>
  <c r="I91" i="65"/>
  <c r="I90" i="65"/>
  <c r="I173" i="65"/>
  <c r="I148" i="65"/>
  <c r="I114" i="65"/>
  <c r="I85" i="65"/>
  <c r="I76" i="65"/>
  <c r="I180" i="65"/>
  <c r="I177" i="65"/>
  <c r="I113" i="65"/>
  <c r="I190" i="65"/>
  <c r="I107" i="65"/>
  <c r="I196" i="65"/>
  <c r="I64" i="65"/>
  <c r="I184" i="65"/>
  <c r="I118" i="65"/>
  <c r="I187" i="65"/>
  <c r="I123" i="65"/>
  <c r="I116" i="65"/>
  <c r="I169" i="65"/>
  <c r="I144" i="65"/>
  <c r="I130" i="65"/>
  <c r="I182" i="65"/>
  <c r="I82" i="65"/>
  <c r="I18" i="65"/>
  <c r="I30" i="65"/>
  <c r="I7" i="65"/>
  <c r="I104" i="65"/>
  <c r="I198" i="65"/>
  <c r="I186" i="65"/>
  <c r="Q99" i="66"/>
  <c r="I60" i="65"/>
  <c r="I192" i="65"/>
  <c r="I54" i="65"/>
  <c r="I61" i="65"/>
  <c r="I194" i="65"/>
  <c r="I50" i="65"/>
  <c r="I109" i="65"/>
  <c r="I121" i="65"/>
  <c r="I40" i="65"/>
  <c r="I92" i="65"/>
  <c r="M113" i="65"/>
  <c r="M107" i="65"/>
  <c r="I128" i="65"/>
  <c r="I32" i="65"/>
  <c r="I57" i="65"/>
  <c r="I72" i="65"/>
  <c r="I70" i="65"/>
  <c r="I140" i="65"/>
  <c r="I160" i="65"/>
  <c r="I158" i="65"/>
  <c r="I94" i="65"/>
  <c r="I134" i="65"/>
  <c r="I168" i="65"/>
  <c r="I38" i="65"/>
  <c r="I139" i="65"/>
  <c r="I164" i="65"/>
  <c r="I98" i="65"/>
  <c r="I34" i="65"/>
  <c r="I137" i="65"/>
  <c r="I152" i="65"/>
  <c r="I88" i="65"/>
  <c r="I42" i="65"/>
  <c r="I86" i="65"/>
  <c r="I44" i="65"/>
  <c r="I170" i="65"/>
  <c r="M182" i="65"/>
  <c r="M43" i="65"/>
  <c r="M192" i="65"/>
  <c r="M105" i="65"/>
  <c r="M143" i="65"/>
  <c r="M130" i="65"/>
  <c r="M194" i="65"/>
  <c r="M111" i="65"/>
  <c r="M160" i="65"/>
  <c r="M128" i="65"/>
  <c r="I126" i="65"/>
  <c r="M123" i="65"/>
  <c r="M104" i="65"/>
  <c r="M166" i="65"/>
  <c r="M131" i="65"/>
  <c r="I37" i="65"/>
  <c r="I151" i="65"/>
  <c r="I136" i="65"/>
  <c r="M153" i="65"/>
  <c r="M17" i="65"/>
  <c r="M179" i="65"/>
  <c r="M142" i="65"/>
  <c r="M186" i="65"/>
  <c r="M190" i="65"/>
  <c r="M158" i="65"/>
  <c r="M156" i="65"/>
  <c r="M145" i="65"/>
  <c r="M163" i="65"/>
  <c r="M172" i="65"/>
  <c r="M126" i="65"/>
  <c r="M102" i="65"/>
  <c r="M168" i="65"/>
  <c r="M195" i="65"/>
  <c r="M115" i="65"/>
  <c r="M146" i="65"/>
  <c r="M169" i="65"/>
  <c r="M180" i="65"/>
  <c r="M141" i="65"/>
  <c r="M193" i="65"/>
  <c r="M154" i="65"/>
  <c r="M147" i="65"/>
  <c r="M108" i="65"/>
  <c r="M137" i="65"/>
  <c r="M150" i="65"/>
  <c r="M120" i="65"/>
  <c r="M161" i="65"/>
  <c r="M118" i="65"/>
  <c r="M135" i="65"/>
  <c r="M164" i="65"/>
  <c r="M198" i="65"/>
  <c r="M133" i="65"/>
  <c r="M101" i="65"/>
  <c r="M184" i="65"/>
  <c r="M175" i="65"/>
  <c r="M197" i="65"/>
  <c r="M140" i="65"/>
  <c r="M152" i="65"/>
  <c r="M14" i="65"/>
  <c r="M10" i="65"/>
  <c r="M69" i="65"/>
  <c r="M9" i="65"/>
  <c r="I28" i="65"/>
  <c r="M173" i="65"/>
  <c r="M109" i="65"/>
  <c r="I171" i="65"/>
  <c r="I51" i="65"/>
  <c r="I4" i="65"/>
  <c r="I17" i="65"/>
  <c r="M170" i="65"/>
  <c r="M167" i="65"/>
  <c r="M103" i="65"/>
  <c r="M171" i="65"/>
  <c r="M165" i="65"/>
  <c r="I141" i="65"/>
  <c r="I199" i="65"/>
  <c r="I119" i="65"/>
  <c r="I12" i="65"/>
  <c r="I33" i="65"/>
  <c r="I43" i="65"/>
  <c r="I39" i="65"/>
  <c r="I49" i="65"/>
  <c r="I45" i="65"/>
  <c r="I36" i="65"/>
  <c r="I31" i="65"/>
  <c r="I8" i="65"/>
  <c r="I99" i="65"/>
  <c r="I66" i="65"/>
  <c r="I62" i="65"/>
  <c r="I52" i="65"/>
  <c r="I29" i="65"/>
  <c r="I53" i="65"/>
  <c r="I89" i="65"/>
  <c r="I71" i="65"/>
  <c r="M13" i="65"/>
  <c r="M5" i="65"/>
  <c r="M25" i="65"/>
  <c r="M29" i="65"/>
  <c r="M185" i="65"/>
  <c r="M121" i="65"/>
  <c r="M122" i="65"/>
  <c r="M178" i="65"/>
  <c r="M191" i="65"/>
  <c r="M159" i="65"/>
  <c r="M127" i="65"/>
  <c r="M106" i="65"/>
  <c r="M144" i="65"/>
  <c r="M155" i="65"/>
  <c r="M114" i="65"/>
  <c r="M162" i="65"/>
  <c r="M148" i="65"/>
  <c r="M189" i="65"/>
  <c r="M157" i="65"/>
  <c r="M125" i="65"/>
  <c r="I153" i="65"/>
  <c r="I193" i="65"/>
  <c r="I172" i="65"/>
  <c r="I150" i="65"/>
  <c r="I129" i="65"/>
  <c r="I105" i="65"/>
  <c r="I157" i="65"/>
  <c r="I108" i="65"/>
  <c r="I181" i="65"/>
  <c r="I138" i="65"/>
  <c r="I117" i="65"/>
  <c r="I195" i="65"/>
  <c r="I179" i="65"/>
  <c r="I163" i="65"/>
  <c r="I147" i="65"/>
  <c r="I131" i="65"/>
  <c r="I115" i="65"/>
  <c r="I110" i="65"/>
  <c r="I95" i="65"/>
  <c r="I65" i="65"/>
  <c r="M138" i="65"/>
  <c r="M187" i="65"/>
  <c r="M116" i="65"/>
  <c r="I16" i="65"/>
  <c r="I55" i="65"/>
  <c r="I96" i="65"/>
  <c r="I77" i="65"/>
  <c r="I35" i="65"/>
  <c r="M129" i="65"/>
  <c r="M176" i="65"/>
  <c r="M110" i="65"/>
  <c r="I156" i="65"/>
  <c r="I165" i="65"/>
  <c r="I122" i="65"/>
  <c r="I183" i="65"/>
  <c r="I135" i="65"/>
  <c r="I103" i="65"/>
  <c r="I20" i="65"/>
  <c r="I74" i="65"/>
  <c r="I80" i="65"/>
  <c r="I68" i="65"/>
  <c r="I58" i="65"/>
  <c r="I81" i="65"/>
  <c r="I87" i="65"/>
  <c r="I78" i="65"/>
  <c r="I97" i="65"/>
  <c r="I93" i="65"/>
  <c r="I84" i="65"/>
  <c r="I75" i="65"/>
  <c r="I56" i="65"/>
  <c r="I46" i="65"/>
  <c r="I25" i="65"/>
  <c r="I13" i="65"/>
  <c r="I9" i="65"/>
  <c r="I100" i="65"/>
  <c r="I59" i="65"/>
  <c r="I5" i="65"/>
  <c r="I41" i="65"/>
  <c r="I23" i="65"/>
  <c r="M60" i="65"/>
  <c r="M45" i="65"/>
  <c r="M188" i="65"/>
  <c r="M124" i="65"/>
  <c r="M177" i="65"/>
  <c r="M199" i="65"/>
  <c r="M136" i="65"/>
  <c r="M183" i="65"/>
  <c r="M151" i="65"/>
  <c r="M119" i="65"/>
  <c r="M134" i="65"/>
  <c r="M112" i="65"/>
  <c r="M139" i="65"/>
  <c r="M174" i="65"/>
  <c r="M196" i="65"/>
  <c r="M132" i="65"/>
  <c r="M181" i="65"/>
  <c r="M149" i="65"/>
  <c r="M117" i="65"/>
  <c r="I185" i="65"/>
  <c r="I142" i="65"/>
  <c r="I101" i="65"/>
  <c r="I162" i="65"/>
  <c r="I120" i="65"/>
  <c r="I188" i="65"/>
  <c r="I166" i="65"/>
  <c r="I145" i="65"/>
  <c r="I124" i="65"/>
  <c r="I189" i="65"/>
  <c r="I146" i="65"/>
  <c r="I197" i="65"/>
  <c r="I154" i="65"/>
  <c r="I133" i="65"/>
  <c r="I191" i="65"/>
  <c r="I175" i="65"/>
  <c r="I159" i="65"/>
  <c r="I143" i="65"/>
  <c r="I127" i="65"/>
  <c r="I106" i="65"/>
  <c r="M73" i="65"/>
  <c r="M33" i="65"/>
  <c r="M93" i="65"/>
  <c r="M3" i="65"/>
  <c r="M34" i="65"/>
  <c r="M21" i="65"/>
  <c r="Q73" i="66"/>
  <c r="Q85" i="66"/>
  <c r="Q40" i="66"/>
  <c r="Q50" i="66"/>
  <c r="Q95" i="66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121" i="13" l="1"/>
  <c r="G121" i="13" s="1"/>
  <c r="G112" i="13" l="1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S84" i="5"/>
  <c r="P84" i="5"/>
  <c r="Q84" i="5" s="1"/>
  <c r="Q112" i="5"/>
  <c r="Q101" i="5"/>
  <c r="Q97" i="5"/>
  <c r="Q86" i="5"/>
  <c r="S77" i="5"/>
  <c r="P77" i="5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8" i="5" s="1"/>
  <c r="L105" i="5"/>
  <c r="L42" i="5"/>
  <c r="K54" i="13" l="1"/>
  <c r="S18" i="5"/>
  <c r="Q77" i="5"/>
  <c r="P18" i="5"/>
  <c r="Q18" i="5" s="1"/>
  <c r="N18" i="5"/>
  <c r="I50" i="13"/>
  <c r="I48" i="13" s="1"/>
  <c r="K49" i="13"/>
  <c r="L41" i="5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9" i="49"/>
  <c r="C30" i="49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W86" i="5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F18" i="5" s="1"/>
  <c r="C51" i="5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D51" i="5" l="1"/>
  <c r="C18" i="5"/>
  <c r="D18" i="5" s="1"/>
  <c r="W18" i="5" s="1"/>
  <c r="G32" i="13"/>
  <c r="G19" i="13"/>
  <c r="F104" i="13"/>
  <c r="W77" i="5"/>
  <c r="W63" i="5"/>
  <c r="F65" i="13"/>
  <c r="W78" i="5"/>
  <c r="W52" i="5"/>
  <c r="W64" i="5"/>
  <c r="W71" i="5"/>
  <c r="W70" i="5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D57" i="13" l="1"/>
  <c r="D48" i="13"/>
  <c r="F46" i="13" l="1"/>
  <c r="G46" i="13" l="1"/>
  <c r="D104" i="13"/>
  <c r="D46" i="13" s="1"/>
  <c r="C31" i="49" l="1"/>
  <c r="C32" i="49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5" i="49" l="1"/>
  <c r="C39" i="49"/>
  <c r="C40" i="49" s="1"/>
  <c r="S55" i="13"/>
</calcChain>
</file>

<file path=xl/sharedStrings.xml><?xml version="1.0" encoding="utf-8"?>
<sst xmlns="http://schemas.openxmlformats.org/spreadsheetml/2006/main" count="4938" uniqueCount="501">
  <si>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</si>
  <si>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</si>
  <si>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</si>
  <si>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</si>
  <si>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</si>
  <si>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</si>
  <si>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</si>
  <si>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</si>
  <si>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</si>
  <si>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</si>
  <si>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</si>
  <si>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</si>
  <si>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</si>
  <si>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</si>
  <si>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</si>
  <si>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</si>
  <si>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</si>
  <si>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</si>
  <si>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</si>
  <si>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</si>
  <si>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</si>
  <si>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</si>
  <si>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</si>
  <si>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</si>
  <si>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</si>
  <si>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</si>
  <si>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</si>
  <si>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</si>
  <si>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</si>
  <si>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</si>
  <si>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</si>
  <si>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</si>
  <si>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</si>
  <si>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</si>
  <si>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</si>
  <si>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</si>
  <si>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</si>
  <si>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</si>
  <si>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</si>
  <si>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</si>
  <si>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</si>
  <si>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</si>
  <si>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</si>
  <si>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</si>
  <si>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</si>
  <si>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</si>
  <si>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</si>
  <si>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</si>
  <si>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</si>
  <si>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</si>
  <si>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</si>
  <si>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</si>
  <si>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</si>
  <si>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</si>
  <si>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</si>
  <si>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</si>
  <si>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</si>
  <si>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</si>
  <si>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</si>
  <si>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</si>
  <si>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</si>
  <si>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</si>
  <si>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</si>
  <si>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</si>
  <si>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</si>
  <si>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</si>
  <si>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</si>
  <si>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</si>
  <si>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</si>
  <si>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</si>
  <si>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</si>
  <si>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</si>
  <si>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</si>
  <si>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</si>
  <si>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</si>
  <si>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</si>
  <si>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</si>
  <si>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</si>
  <si>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</si>
  <si>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</si>
  <si>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</si>
  <si>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</si>
  <si>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</si>
  <si>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</si>
  <si>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</si>
  <si>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</si>
  <si>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</si>
  <si>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</si>
  <si>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</si>
  <si>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</si>
  <si>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</si>
  <si>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</si>
  <si>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</si>
  <si>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</si>
  <si>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</si>
  <si>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</si>
  <si>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</si>
  <si>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</si>
  <si>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</si>
  <si>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</si>
  <si>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</si>
  <si>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</si>
  <si>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</si>
  <si>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</si>
  <si>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</si>
  <si>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</si>
  <si>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</si>
  <si>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</si>
  <si>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</si>
  <si>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</si>
  <si>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</si>
  <si>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</si>
  <si>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</si>
  <si>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</si>
  <si>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</si>
  <si>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</si>
  <si>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</si>
  <si>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</si>
  <si>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</si>
  <si>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</si>
  <si>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</si>
  <si>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</si>
  <si>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</si>
  <si>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</si>
  <si>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</si>
  <si>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</si>
  <si>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</si>
  <si>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</si>
  <si>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</si>
  <si>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</si>
  <si>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</si>
  <si>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</si>
  <si>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</si>
  <si>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</si>
  <si>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</si>
  <si>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</si>
  <si>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</si>
  <si>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</si>
  <si>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</si>
  <si>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</si>
  <si>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</si>
  <si>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</si>
  <si>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</si>
  <si>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</si>
  <si>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</si>
  <si>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</si>
  <si>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</si>
  <si>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</si>
  <si>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</si>
  <si>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</si>
  <si>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</si>
  <si>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</si>
  <si>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</si>
  <si>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</si>
  <si>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</si>
  <si>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</si>
  <si>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</si>
  <si>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</si>
  <si>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</si>
  <si>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</si>
  <si>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</si>
  <si>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Maximalauslastung</t>
  </si>
  <si>
    <t>Kalkulierte Fördermittel FSW netto</t>
  </si>
  <si>
    <t>Anzahl Betriebstage Tage/Jahr</t>
  </si>
  <si>
    <t>Kapazität gesamt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</si>
  <si>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</si>
  <si>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</si>
  <si>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</si>
  <si>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</si>
  <si>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</si>
  <si>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</si>
  <si>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</si>
  <si>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</si>
  <si>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</si>
  <si>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</si>
  <si>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- davon Kontingent FSW</t>
  </si>
  <si>
    <t>- davon andere</t>
  </si>
  <si>
    <t>max. Leistungsmenge (gesamt)</t>
  </si>
  <si>
    <t>geplante Leistungsmenge (gesamt)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</si>
  <si>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</si>
  <si>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</si>
  <si>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</si>
  <si>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</si>
  <si>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</si>
  <si>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</si>
  <si>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</si>
  <si>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</si>
  <si>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</si>
  <si>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</si>
  <si>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</si>
  <si>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</si>
  <si>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</si>
  <si>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</si>
  <si>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</si>
  <si>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</si>
  <si>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</si>
  <si>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</si>
  <si>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CS Caritas Socialis GmbH</t>
  </si>
  <si>
    <t>Kolping Altenpflege Wien-Leopoldstadt GmbH</t>
  </si>
  <si>
    <t>Kolpinghaus-für betreutes Wohnen-GmbH</t>
  </si>
  <si>
    <t>Kolpinghaus "Gemeinsam Leben" Favoriten</t>
  </si>
  <si>
    <t>Kuratorium Wiener Pensionisten-Wohnhäuser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</si>
  <si>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</si>
  <si>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</si>
  <si>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</si>
  <si>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</si>
  <si>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</si>
  <si>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</si>
  <si>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</si>
  <si>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</si>
  <si>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</si>
  <si>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</si>
  <si>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</si>
  <si>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</si>
  <si>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</si>
  <si>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</si>
  <si>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</si>
  <si>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</si>
  <si>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</si>
  <si>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</si>
  <si>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Arbeiter-Samariter-Bund Wien Wohnen und Soziale Dienstleistungen gemeinnützige GmbH</t>
  </si>
  <si>
    <t>Haus Max Winter</t>
  </si>
  <si>
    <t>Haus R3</t>
  </si>
  <si>
    <t>Haus Sama</t>
  </si>
  <si>
    <t>Internetcafé Zwischenschritt</t>
  </si>
  <si>
    <t>Winterpaket</t>
  </si>
  <si>
    <t>Arbeitsgemeinschaft für Nichtsesshaftenhilfe Wien</t>
  </si>
  <si>
    <t>Haus Eßlinger Hauptstraße</t>
  </si>
  <si>
    <t>Haus Leopoldauer Straße</t>
  </si>
  <si>
    <t>Haus Maroltingergasse</t>
  </si>
  <si>
    <t>Haus Schlachthausgasse</t>
  </si>
  <si>
    <t>Caritas der Erzdiözese Wien - Hilfe in Not</t>
  </si>
  <si>
    <t>a_stay Stabilisierungswohnen</t>
  </si>
  <si>
    <t>Chancenhaus Grangasse</t>
  </si>
  <si>
    <t>FrauenWohnZentrum</t>
  </si>
  <si>
    <t>Haus Allerheiligen</t>
  </si>
  <si>
    <t>Haus Frida</t>
  </si>
  <si>
    <t>Haus Immanuel</t>
  </si>
  <si>
    <t>Haus Jaro (KUWO)</t>
  </si>
  <si>
    <t>Haus Jona</t>
  </si>
  <si>
    <t>Haus Luise</t>
  </si>
  <si>
    <t>Haus Noah</t>
  </si>
  <si>
    <t>JUCA</t>
  </si>
  <si>
    <t>Louise Bus</t>
  </si>
  <si>
    <t>P7 - Wiener Service für Wohnungslose</t>
  </si>
  <si>
    <t>Rupert Mayer Haus</t>
  </si>
  <si>
    <t>Sozial- und Rückkehrberatung für EU-StaatsbürgerIn</t>
  </si>
  <si>
    <t>Startwohnungen für MigrantInnen in Wien</t>
  </si>
  <si>
    <t>Tageszentrum am Hauptbahnhof</t>
  </si>
  <si>
    <t>Vinzenzhaus</t>
  </si>
  <si>
    <t>CS Haus für Mutter und Kind</t>
  </si>
  <si>
    <t>Diakonie - Flüchtlingsdienst gemeinnützige GmbH</t>
  </si>
  <si>
    <t>KARIBU</t>
  </si>
  <si>
    <t>Heilsarmee Österreich</t>
  </si>
  <si>
    <t>Haus Erna</t>
  </si>
  <si>
    <t>immo-humana - Verein für Mütter in Wohnungsnot</t>
  </si>
  <si>
    <t>immo-humana Wohnungsverwaltung</t>
  </si>
  <si>
    <t>Institut für Frauen- und Männergesundheit</t>
  </si>
  <si>
    <t>FEM - Gesundheit für wohnungslose Frauen</t>
  </si>
  <si>
    <t>MEN - Gesundheitsberatung für Männer</t>
  </si>
  <si>
    <t>Johanniter NÖ-Wien Gesundheits- und soziale Dienste mildtätige GmbH</t>
  </si>
  <si>
    <t>JUNO - Verein zur Unterstützung Getrennt- und Alleinerziehender</t>
  </si>
  <si>
    <t>JUNO - Zentrum für Getrennt- und Alleinerziehende</t>
  </si>
  <si>
    <t>LOGIN - Verein zur Gesundheitsförderung und sozialen Integration</t>
  </si>
  <si>
    <t>Go on! Login!</t>
  </si>
  <si>
    <t>neunerhaus - Hilfe für obdachlose Menschen</t>
  </si>
  <si>
    <t>neunerhaus Billrothstraße</t>
  </si>
  <si>
    <t>neunerhaus Gesundheitszentrum</t>
  </si>
  <si>
    <t>neunerhaus Hagenmüllergasse</t>
  </si>
  <si>
    <t>neunerhaus Kudlichgasse</t>
  </si>
  <si>
    <t>Peer-MitarbeiterInnen</t>
  </si>
  <si>
    <t>Neunerhaus Soziales Wohnen und Immobilien gemeinnützige GmbH</t>
  </si>
  <si>
    <t>neuner Immo Soziales Wohnen</t>
  </si>
  <si>
    <t>NEUSTART - Bewährungshilfe, Konfliktregelung, Soziale Arbeit</t>
  </si>
  <si>
    <t>Forum Obdach Wien</t>
  </si>
  <si>
    <t>Obdach aXXept</t>
  </si>
  <si>
    <t>Obdach Ester</t>
  </si>
  <si>
    <t>Obdach Favorita</t>
  </si>
  <si>
    <t>Obdach Johnstraße</t>
  </si>
  <si>
    <t>Obdach Josi</t>
  </si>
  <si>
    <t>Obdach Lobmeyrhof</t>
  </si>
  <si>
    <t>Obdach mobil</t>
  </si>
  <si>
    <t>Obdach unterwegs</t>
  </si>
  <si>
    <t>Obdach Wurlitzergasse</t>
  </si>
  <si>
    <t>Projektförderung Psychiatrischer Liaisondienst für ODW</t>
  </si>
  <si>
    <t>Soziale Wohnungsverwaltung</t>
  </si>
  <si>
    <t>WienZimmer</t>
  </si>
  <si>
    <t>Obdach Wien gemeinnützige GmbH (ZAUFF)</t>
  </si>
  <si>
    <t>Obdach Arndtstraße</t>
  </si>
  <si>
    <t>Obdach Gänsbachergasse</t>
  </si>
  <si>
    <t>Obdach Leo</t>
  </si>
  <si>
    <t>Orient Express - Beratungs-, Bildungs- und Kulturinitiative für Frauen</t>
  </si>
  <si>
    <t>Schuldnerberatung Wien - gemeinnützige GmbH</t>
  </si>
  <si>
    <t>St. Elisabeth-Stiftung der Erzdiözese Wien</t>
  </si>
  <si>
    <t>Mutter-Kind-Haus Arbeitergasse</t>
  </si>
  <si>
    <t>Mutter-Kind-Haus Flurschützstraße</t>
  </si>
  <si>
    <t>VinziDorf Wien</t>
  </si>
  <si>
    <t>Volkshilfe Wien gemeinnützige Betriebs-GmbH</t>
  </si>
  <si>
    <t>A G'spia für's Tier</t>
  </si>
  <si>
    <t>Haus Liesing</t>
  </si>
  <si>
    <t>Wohndrehscheibe</t>
  </si>
  <si>
    <t>Wien House GmbH</t>
  </si>
  <si>
    <t>Ernst-Kirchweger Haus</t>
  </si>
  <si>
    <t>Wien House Verein</t>
  </si>
  <si>
    <t>Ernst-Kirchweger Haus (EKH)</t>
  </si>
  <si>
    <t>Haus Bürgerspitalgasse</t>
  </si>
  <si>
    <t>Haus Hausergasse</t>
  </si>
  <si>
    <t>Haus Tivoligasse</t>
  </si>
  <si>
    <t>Wiener Rotes Kreuz- Rettungs-, Krankentransport-, Pflege- und Betreuungsgesellschaft mbH</t>
  </si>
  <si>
    <t>Das Stern</t>
  </si>
  <si>
    <t>Haus Henriette</t>
  </si>
  <si>
    <t>Haus Hermes</t>
  </si>
  <si>
    <t>WOBES - Verein zur Förderung von Wohnraumbeschaffung</t>
  </si>
  <si>
    <t>Allgemeines Übergangswohnen</t>
  </si>
  <si>
    <t>Standard 1</t>
  </si>
  <si>
    <t>Beratung</t>
  </si>
  <si>
    <t>Betriebsförderung</t>
  </si>
  <si>
    <t>Beratung - Sonstige Förderungen</t>
  </si>
  <si>
    <t>Sonstige Förderungen</t>
  </si>
  <si>
    <t>Beratungsstelle Mobil betreutes Wohnen</t>
  </si>
  <si>
    <t>Betreutes Wohnen in Wohnungen</t>
  </si>
  <si>
    <t>Familienwohnen</t>
  </si>
  <si>
    <t>Chancenhäuser</t>
  </si>
  <si>
    <t>Einzelperson Standard</t>
  </si>
  <si>
    <t>Gesundheitsförderung</t>
  </si>
  <si>
    <t>Mobile Gesundheitsangebote</t>
  </si>
  <si>
    <t>Sonstige Gesundheitsangebote</t>
  </si>
  <si>
    <t>Mobil betreutes Wohnen</t>
  </si>
  <si>
    <t>Mutter-Kind-Einrichtungen</t>
  </si>
  <si>
    <t>Niederschwellige Unterkünfte</t>
  </si>
  <si>
    <t>Unterkünfte</t>
  </si>
  <si>
    <t>Peer-Angebote</t>
  </si>
  <si>
    <t>Peer-Angebote - Projekte</t>
  </si>
  <si>
    <t>Peer-Angebote - Sonstige Förderungen</t>
  </si>
  <si>
    <t>Soziales Wohnungsmanagement</t>
  </si>
  <si>
    <t>Stationär betreutes Wohnen</t>
  </si>
  <si>
    <t>Straßensozialarbeit</t>
  </si>
  <si>
    <t>Tageszentren</t>
  </si>
  <si>
    <t>Winterpaket - Nacht-/Notquartiere</t>
  </si>
  <si>
    <t>Nacht-/Notquartiere</t>
  </si>
  <si>
    <t>Winterpaket - Wärmestuben und Beratung</t>
  </si>
  <si>
    <t>Wärmestuben und Beratung</t>
  </si>
  <si>
    <t>OF &lt;NEU&gt;</t>
  </si>
  <si>
    <t>PF &lt;NEU&gt;</t>
  </si>
  <si>
    <t>geplante/kalkulierte Auslastung</t>
  </si>
  <si>
    <t>Chancenhaus Kerschensteinergasse</t>
  </si>
  <si>
    <t>Notquartiere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</si>
  <si>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</si>
  <si>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</si>
  <si>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</si>
  <si>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</si>
  <si>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</si>
  <si>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</si>
  <si>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</si>
  <si>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</si>
  <si>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</si>
  <si>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</si>
  <si>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</si>
  <si>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</si>
  <si>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</si>
  <si>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</si>
  <si>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</si>
  <si>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</si>
  <si>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</si>
  <si>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</si>
  <si>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</si>
  <si>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</si>
  <si>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</si>
  <si>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</si>
  <si>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</si>
  <si>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</si>
  <si>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</si>
  <si>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</si>
  <si>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</si>
  <si>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</si>
  <si>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</si>
  <si>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</si>
  <si>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</si>
  <si>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</si>
  <si>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</si>
  <si>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</si>
  <si>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</si>
  <si>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</si>
  <si>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</si>
  <si>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</si>
  <si>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</si>
  <si>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</si>
  <si>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</si>
  <si>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</si>
  <si>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Mobil betreutes Wohnen (ASB)</t>
  </si>
  <si>
    <t>Soziales Wohnungsmanagement (ASB)</t>
  </si>
  <si>
    <t>Beratungsstelle Mobil betreutes Wohnen - Housing First</t>
  </si>
  <si>
    <t>Beratungsstelle Muki mobil</t>
  </si>
  <si>
    <t>FrauenWohnZimmer</t>
  </si>
  <si>
    <t>Haus Amadou (WWH)</t>
  </si>
  <si>
    <t>Krisenplätze</t>
  </si>
  <si>
    <t>Luise Akut</t>
  </si>
  <si>
    <t>Mobil betreutes Wohnen - Housing First (Caritas)</t>
  </si>
  <si>
    <t>Wohnberatungsstelle WOBAB</t>
  </si>
  <si>
    <t>ZukunftsRaum - Soziale Wohnungsverwaltung</t>
  </si>
  <si>
    <t>Mobil betreutes Wohnen (Heilsarmee)</t>
  </si>
  <si>
    <t>Wiener Wohngemeinschaften - WieWoge</t>
  </si>
  <si>
    <t>JOHANNITER WINTERPAKET</t>
  </si>
  <si>
    <t>Kolpinghaus "Gemeinsam Leben" Wien-Leopoldstadt (WWH)</t>
  </si>
  <si>
    <t>Kolping Österreich</t>
  </si>
  <si>
    <t>Kuratorium für psychosoziale Dienste in Wien</t>
  </si>
  <si>
    <t>Liaisondienst in Häusern der WWH</t>
  </si>
  <si>
    <t>Begleitetes Wohnen Haus Penzing</t>
  </si>
  <si>
    <t>neunerhaus Beratungsstelle Housing First und Mobil betreutes Wohnen</t>
  </si>
  <si>
    <t>neunerhaus Café</t>
  </si>
  <si>
    <t>neunerhaus Housing First und Mobil betreutes Wohnen</t>
  </si>
  <si>
    <t>Peer Campus</t>
  </si>
  <si>
    <t>Obdach mobil Beratungsstelle</t>
  </si>
  <si>
    <t>Übergangsw. f. v. Zwangsheirat u. Generationenkonflikte bedrohte/betroffene Mädchen u. junge Frauen</t>
  </si>
  <si>
    <t>Betreutes Konto</t>
  </si>
  <si>
    <t>Finanzbildung</t>
  </si>
  <si>
    <t>Verein Mensch Umwelt Tier (M.U.T.)</t>
  </si>
  <si>
    <t>Vinzenzgemeinschaft Eggenberg - VinziWerke</t>
  </si>
  <si>
    <t>Vinzenzgemeinschaft Sankt Benedikt</t>
  </si>
  <si>
    <t>VinziPort</t>
  </si>
  <si>
    <t>Vinzenzgemeinschaft St. Martin</t>
  </si>
  <si>
    <t>VinziBett</t>
  </si>
  <si>
    <t>Mobil betreutes Wohnen - Housing First (Volkshilfe)</t>
  </si>
  <si>
    <t>Beratungsstellen Mobil betreutes Wohnen</t>
  </si>
  <si>
    <t>Mobil betreutes Wohnen (Wiener Hilfswerk)</t>
  </si>
  <si>
    <t>Beratungsstelle Mobil betreutes Wohnen - Integrationswohnraum</t>
  </si>
  <si>
    <t>Mobil betreutes Wohnen – Integrationswohnraum (Wiener Rotes Kreuz)</t>
  </si>
  <si>
    <t>Soziales Wohnungsmanagement (Wiener Rotes Kreuz)</t>
  </si>
  <si>
    <t>Mobil betreutes Wohnen (WOBES)</t>
  </si>
  <si>
    <t>Personengemeinschaft Standard</t>
  </si>
  <si>
    <t>Ambulante Gesundheitsangebote</t>
  </si>
  <si>
    <t>Peer-Angebote - Beratung</t>
  </si>
  <si>
    <t>Sonstige</t>
  </si>
  <si>
    <t>Projekte und Innovation</t>
  </si>
  <si>
    <t>Winterpaket - Ergänzende Maßnahmen</t>
  </si>
  <si>
    <t>Ergänzende Maßnahmen</t>
  </si>
  <si>
    <t>Winterpaket - Sonstige Förderungen</t>
  </si>
  <si>
    <t>JUCA_Chances</t>
  </si>
  <si>
    <t>Haus Admiralda</t>
  </si>
  <si>
    <t>Haus Marion</t>
  </si>
  <si>
    <t>Resl Haus</t>
  </si>
  <si>
    <t>BAWO - Bundesarbeitsgemeinschaft Wohnungslosenhilfe</t>
  </si>
  <si>
    <t>Tageszentrum Meidling</t>
  </si>
  <si>
    <t>Chancenhaus Rossauer Lände</t>
  </si>
  <si>
    <t>Chancenhaus SalztorZentrum</t>
  </si>
  <si>
    <t>Quartier Wintergarten</t>
  </si>
  <si>
    <t>neunerhaus Gesundheit gemeinnützige GmbH</t>
  </si>
  <si>
    <t>psychiatrische Versorgung neunerhaus</t>
  </si>
  <si>
    <t>Clearing Wohnen (NEUSTART)</t>
  </si>
  <si>
    <t>Mobil betreutes Wohnen (NEUSTART)</t>
  </si>
  <si>
    <t>Soziales Wohnungsmanagement (NEUSTART)</t>
  </si>
  <si>
    <t>Mobil betreutes Wohnen (St. Elisabeth-Stiftung)</t>
  </si>
  <si>
    <t>Mutter-Kind-Haus Burggasse</t>
  </si>
  <si>
    <t>Mutter-Kind-Haus Collegialität</t>
  </si>
  <si>
    <t>M.U.T. Wohnhilfe</t>
  </si>
  <si>
    <t>Franziska Fast Haus</t>
  </si>
  <si>
    <t>Wiener Hilfswerk</t>
  </si>
  <si>
    <t>Soziale Wohnungsverwaltung - WOBES</t>
  </si>
  <si>
    <t>Diakonie Eine Welt Lebensräume gemeinnützige GmbH</t>
  </si>
  <si>
    <t>TKM_WWH_V2.4</t>
  </si>
  <si>
    <t>Partnerorganisation</t>
  </si>
  <si>
    <t>Gruft Straßensozialarbeit</t>
  </si>
  <si>
    <t>Gruft Tageszentrum</t>
  </si>
  <si>
    <t>ALVENI - Mobil betreutes Wohnen (Diakonie)</t>
  </si>
  <si>
    <t>Beratungsstelle ALVENI – Mobil betreutes Wohnen (Diakonie)</t>
  </si>
  <si>
    <t>Die Tafel Österreich - der Verein für sozialen Transfer</t>
  </si>
  <si>
    <t>Mobil betreutes Wohnen - Wohnzukunft</t>
  </si>
  <si>
    <t>Soziales Wohnungsmanagement - Wohnzukunft</t>
  </si>
  <si>
    <t>Meine eigenen vier Wände</t>
  </si>
  <si>
    <t>Volkshilfe Wien</t>
  </si>
  <si>
    <t>Hafen*Frauen.Wohnen.Ankern.</t>
  </si>
  <si>
    <t>Tageszentrum Nordlicht</t>
  </si>
  <si>
    <t>berücksichtigte KV-Erhöhung:</t>
  </si>
  <si>
    <t>berücksichtigte Biennalsprünge:</t>
  </si>
  <si>
    <t>Haus Kim</t>
  </si>
  <si>
    <t>Tarifkalkulation der Wiener Wohnungslosenhilfe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</si>
  <si>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</si>
  <si>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</si>
  <si>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</si>
  <si>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</si>
  <si>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</si>
  <si>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</si>
  <si>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</si>
  <si>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</si>
  <si>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</si>
  <si>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</si>
  <si>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</si>
  <si>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</si>
  <si>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</si>
  <si>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</si>
  <si>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</si>
  <si>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</si>
  <si>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</si>
  <si>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</si>
  <si>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</si>
  <si>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</si>
  <si>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</si>
  <si>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</si>
  <si>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</si>
  <si>
    <t>PONTO - Brückenwohnen für Asylberechtigte</t>
  </si>
  <si>
    <t>Abstinenzwohngemeinschaften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</si>
</sst>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/>
      <diagonal/>
    </border>
    <border>
      <left style="medium">
        <color indexed="64"/>
      </left>
      <right/>
      <top style="medium">
        <color rgb="FF640000"/>
      </top>
      <bottom/>
      <diagonal/>
    </border>
    <border>
      <left/>
      <right style="medium">
        <color indexed="64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rgb="FF640000"/>
      </right>
      <top style="dotted">
        <color auto="1"/>
      </top>
      <bottom style="dotted">
        <color auto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/>
      <top style="dotted">
        <color theme="1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thin">
        <color theme="1"/>
      </left>
      <right style="dotted">
        <color indexed="64"/>
      </right>
      <top style="dotted">
        <color theme="1"/>
      </top>
      <bottom style="medium">
        <color rgb="FF640000"/>
      </bottom>
      <diagonal/>
    </border>
    <border>
      <left style="thin">
        <color theme="1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rgb="FF640000"/>
      </right>
      <top/>
      <bottom style="medium">
        <color rgb="FF640000"/>
      </bottom>
      <diagonal/>
    </border>
    <border>
      <left style="thin">
        <color theme="1"/>
      </left>
      <right style="medium">
        <color rgb="FF640000"/>
      </right>
      <top/>
      <bottom/>
      <diagonal/>
    </border>
    <border>
      <left style="thin">
        <color theme="1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640000"/>
      </right>
      <top/>
      <bottom/>
      <diagonal/>
    </border>
    <border>
      <left style="medium">
        <color rgb="FF640000"/>
      </left>
      <right/>
      <top style="medium">
        <color rgb="FF640000"/>
      </top>
      <bottom style="thin">
        <color theme="1"/>
      </bottom>
      <diagonal/>
    </border>
    <border>
      <left style="thin">
        <color theme="1"/>
      </left>
      <right style="medium">
        <color rgb="FF640000"/>
      </right>
      <top style="medium">
        <color rgb="FF640000"/>
      </top>
      <bottom style="thin">
        <color theme="1"/>
      </bottom>
      <diagonal/>
    </border>
    <border>
      <left style="medium">
        <color rgb="FF640000"/>
      </left>
      <right/>
      <top/>
      <bottom style="thin">
        <color theme="1"/>
      </bottom>
      <diagonal/>
    </border>
    <border>
      <left style="thin">
        <color theme="1"/>
      </left>
      <right style="medium">
        <color rgb="FF640000"/>
      </right>
      <top/>
      <bottom style="thin">
        <color theme="1"/>
      </bottom>
      <diagonal/>
    </border>
    <border>
      <left style="thin">
        <color theme="1"/>
      </left>
      <right/>
      <top style="medium">
        <color rgb="FF640000"/>
      </top>
      <bottom style="thin">
        <color theme="1"/>
      </bottom>
      <diagonal/>
    </border>
    <border>
      <left/>
      <right/>
      <top style="medium">
        <color rgb="FF640000"/>
      </top>
      <bottom style="thin">
        <color theme="1"/>
      </bottom>
      <diagonal/>
    </border>
    <border>
      <left/>
      <right style="medium">
        <color rgb="FF640000"/>
      </right>
      <top style="medium">
        <color rgb="FF640000"/>
      </top>
      <bottom style="thin">
        <color theme="1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dotted">
        <color theme="1"/>
      </bottom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6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8" fillId="0" borderId="0"/>
    <xf numFmtId="0" fontId="6" fillId="0" borderId="0"/>
    <xf numFmtId="0" fontId="47" fillId="2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4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507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5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7" xfId="0" applyFont="1" applyFill="1" applyBorder="1" applyAlignment="1" applyProtection="1">
      <alignment horizontal="left" vertical="center"/>
    </xf>
    <xf numFmtId="0" fontId="11" fillId="20" borderId="17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0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7" xfId="0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7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7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17" xfId="51" applyNumberFormat="1" applyFont="1" applyFill="1" applyBorder="1" applyAlignment="1" applyProtection="1">
      <alignment horizontal="right" vertical="center" indent="1"/>
    </xf>
    <xf numFmtId="10" fontId="11" fillId="20" borderId="17" xfId="33" applyNumberFormat="1" applyFont="1" applyFill="1" applyBorder="1" applyAlignment="1" applyProtection="1">
      <alignment horizontal="right" vertical="center" wrapText="1" indent="1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horizontal="left" vertical="center"/>
    </xf>
    <xf numFmtId="4" fontId="11" fillId="20" borderId="30" xfId="0" applyNumberFormat="1" applyFont="1" applyFill="1" applyBorder="1" applyAlignment="1" applyProtection="1">
      <alignment horizontal="right" vertical="center" wrapText="1" indent="1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9" fillId="0" borderId="0" xfId="0" applyFont="1" applyProtection="1"/>
    <xf numFmtId="0" fontId="49" fillId="0" borderId="0" xfId="0" applyFont="1" applyFill="1" applyProtection="1"/>
    <xf numFmtId="0" fontId="9" fillId="0" borderId="0" xfId="0" applyFont="1" applyFill="1" applyBorder="1" applyAlignment="1" applyProtection="1"/>
    <xf numFmtId="0" fontId="8" fillId="0" borderId="38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1" fillId="0" borderId="0" xfId="0" applyNumberFormat="1" applyFont="1" applyFill="1" applyBorder="1" applyAlignment="1" applyProtection="1">
      <alignment horizontal="left" wrapText="1"/>
    </xf>
    <xf numFmtId="3" fontId="44" fillId="0" borderId="0" xfId="23" applyNumberFormat="1" applyFont="1" applyFill="1" applyBorder="1" applyAlignment="1" applyProtection="1">
      <alignment horizontal="left" vertical="top" wrapText="1"/>
    </xf>
    <xf numFmtId="4" fontId="11" fillId="20" borderId="17" xfId="0" applyNumberFormat="1" applyFont="1" applyFill="1" applyBorder="1" applyAlignment="1">
      <alignment horizontal="right" vertical="center" wrapText="1" indent="1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8" xfId="23" applyNumberFormat="1" applyFont="1" applyFill="1" applyBorder="1" applyAlignment="1" applyProtection="1">
      <alignment horizontal="right" vertical="center" wrapText="1" indent="1"/>
    </xf>
    <xf numFmtId="0" fontId="8" fillId="0" borderId="27" xfId="0" applyFont="1" applyFill="1" applyBorder="1" applyAlignment="1" applyProtection="1">
      <alignment horizontal="left" vertical="center"/>
    </xf>
    <xf numFmtId="3" fontId="11" fillId="0" borderId="0" xfId="0" applyNumberFormat="1" applyFont="1" applyFill="1" applyAlignment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15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/>
    <xf numFmtId="4" fontId="11" fillId="0" borderId="0" xfId="0" quotePrefix="1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locked="0"/>
    </xf>
    <xf numFmtId="0" fontId="14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53" fillId="0" borderId="0" xfId="0" applyFont="1" applyFill="1"/>
    <xf numFmtId="9" fontId="8" fillId="0" borderId="0" xfId="110" applyFont="1" applyFill="1" applyProtection="1"/>
    <xf numFmtId="0" fontId="56" fillId="0" borderId="0" xfId="0" applyFont="1" applyProtection="1"/>
    <xf numFmtId="0" fontId="56" fillId="0" borderId="0" xfId="0" applyFont="1" applyFill="1" applyProtection="1"/>
    <xf numFmtId="0" fontId="56" fillId="0" borderId="0" xfId="0" applyFont="1" applyFill="1" applyAlignment="1" applyProtection="1">
      <alignment wrapText="1"/>
    </xf>
    <xf numFmtId="0" fontId="56" fillId="0" borderId="0" xfId="0" applyFont="1" applyFill="1" applyBorder="1" applyAlignment="1" applyProtection="1">
      <alignment horizontal="left"/>
    </xf>
    <xf numFmtId="0" fontId="57" fillId="0" borderId="0" xfId="128" applyFont="1" applyFill="1"/>
    <xf numFmtId="0" fontId="57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8" fillId="32" borderId="0" xfId="128" applyFont="1" applyFill="1"/>
    <xf numFmtId="0" fontId="57" fillId="33" borderId="0" xfId="128" applyFont="1" applyFill="1" applyAlignment="1">
      <alignment horizontal="left"/>
    </xf>
    <xf numFmtId="0" fontId="59" fillId="32" borderId="0" xfId="128" applyFont="1" applyFill="1"/>
    <xf numFmtId="0" fontId="60" fillId="21" borderId="0" xfId="128" applyFont="1" applyFill="1"/>
    <xf numFmtId="0" fontId="3" fillId="34" borderId="0" xfId="128" applyFont="1" applyFill="1"/>
    <xf numFmtId="0" fontId="54" fillId="34" borderId="0" xfId="0" applyFont="1" applyFill="1"/>
    <xf numFmtId="0" fontId="0" fillId="34" borderId="0" xfId="0" applyFill="1"/>
    <xf numFmtId="0" fontId="57" fillId="33" borderId="0" xfId="128" applyFont="1" applyFill="1"/>
    <xf numFmtId="0" fontId="61" fillId="35" borderId="0" xfId="128" applyFont="1" applyFill="1" applyAlignment="1">
      <alignment horizontal="left"/>
    </xf>
    <xf numFmtId="0" fontId="62" fillId="32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3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/>
    </xf>
    <xf numFmtId="0" fontId="45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9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0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50" fillId="0" borderId="0" xfId="0" applyFont="1" applyFill="1" applyAlignment="1" applyProtection="1">
      <alignment vertical="top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17" xfId="55" applyNumberFormat="1" applyFont="1" applyFill="1" applyBorder="1" applyAlignment="1" applyProtection="1">
      <alignment horizontal="right" vertical="center" wrapText="1" indent="1"/>
    </xf>
    <xf numFmtId="4" fontId="8" fillId="0" borderId="17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3" fillId="34" borderId="0" xfId="128" applyFill="1"/>
    <xf numFmtId="0" fontId="2" fillId="0" borderId="0" xfId="128" applyFont="1" applyFill="1"/>
    <xf numFmtId="0" fontId="63" fillId="36" borderId="0" xfId="0" applyFont="1" applyFill="1"/>
    <xf numFmtId="0" fontId="65" fillId="0" borderId="0" xfId="129" applyFont="1" applyFill="1"/>
    <xf numFmtId="0" fontId="2" fillId="0" borderId="0" xfId="129" applyFill="1"/>
    <xf numFmtId="0" fontId="2" fillId="0" borderId="0" xfId="129" applyFill="1" applyAlignment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39" fillId="0" borderId="0" xfId="0" applyFont="1" applyFill="1"/>
    <xf numFmtId="0" fontId="16" fillId="0" borderId="0" xfId="0" applyFont="1" applyFill="1"/>
    <xf numFmtId="4" fontId="8" fillId="0" borderId="27" xfId="23" applyNumberFormat="1" applyFont="1" applyFill="1" applyBorder="1" applyAlignment="1" applyProtection="1">
      <alignment horizontal="right" vertical="center" wrapText="1" indent="1"/>
    </xf>
    <xf numFmtId="4" fontId="8" fillId="0" borderId="37" xfId="23" applyNumberFormat="1" applyFont="1" applyFill="1" applyBorder="1" applyAlignment="1" applyProtection="1">
      <alignment horizontal="right" vertical="center" wrapText="1" indent="1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4" fontId="11" fillId="20" borderId="21" xfId="0" applyNumberFormat="1" applyFont="1" applyFill="1" applyBorder="1" applyAlignment="1" applyProtection="1">
      <alignment horizontal="right" vertical="center" wrapText="1" indent="1"/>
    </xf>
    <xf numFmtId="4" fontId="8" fillId="0" borderId="43" xfId="55" applyNumberFormat="1" applyFont="1" applyFill="1" applyBorder="1" applyAlignment="1" applyProtection="1">
      <alignment horizontal="right" vertical="center" wrapText="1" indent="1"/>
    </xf>
    <xf numFmtId="0" fontId="8" fillId="0" borderId="41" xfId="0" applyFont="1" applyFill="1" applyBorder="1" applyAlignment="1" applyProtection="1">
      <alignment horizontal="left" vertical="center"/>
    </xf>
    <xf numFmtId="4" fontId="8" fillId="22" borderId="3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165" fontId="8" fillId="22" borderId="30" xfId="0" applyNumberFormat="1" applyFont="1" applyFill="1" applyBorder="1" applyAlignment="1" applyProtection="1">
      <alignment horizontal="left" vertical="top" wrapText="1"/>
      <protection locked="0"/>
    </xf>
    <xf numFmtId="3" fontId="8" fillId="0" borderId="38" xfId="0" applyNumberFormat="1" applyFont="1" applyFill="1" applyBorder="1" applyAlignment="1" applyProtection="1">
      <alignment horizontal="right" vertical="center" wrapText="1" indent="1"/>
    </xf>
    <xf numFmtId="4" fontId="8" fillId="0" borderId="30" xfId="55" applyNumberFormat="1" applyFont="1" applyFill="1" applyBorder="1" applyAlignment="1" applyProtection="1">
      <alignment horizontal="right" vertical="center" wrapText="1" indent="1"/>
    </xf>
    <xf numFmtId="0" fontId="8" fillId="0" borderId="37" xfId="0" applyFont="1" applyFill="1" applyBorder="1" applyAlignment="1" applyProtection="1">
      <alignment horizontal="left" vertical="center"/>
    </xf>
    <xf numFmtId="3" fontId="8" fillId="0" borderId="27" xfId="0" applyNumberFormat="1" applyFont="1" applyFill="1" applyBorder="1" applyAlignment="1" applyProtection="1">
      <alignment horizontal="right" vertical="center" wrapText="1" indent="1"/>
    </xf>
    <xf numFmtId="165" fontId="8" fillId="22" borderId="37" xfId="0" applyNumberFormat="1" applyFont="1" applyFill="1" applyBorder="1" applyAlignment="1" applyProtection="1">
      <alignment horizontal="left" vertical="top" wrapTex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53" xfId="54" applyFill="1" applyBorder="1" applyAlignment="1">
      <alignment horizontal="left" vertical="top"/>
    </xf>
    <xf numFmtId="165" fontId="8" fillId="0" borderId="59" xfId="0" quotePrefix="1" applyNumberFormat="1" applyFont="1" applyFill="1" applyBorder="1" applyAlignment="1" applyProtection="1">
      <alignment horizontal="right" vertical="center" indent="1"/>
    </xf>
    <xf numFmtId="165" fontId="8" fillId="22" borderId="57" xfId="0" quotePrefix="1" applyNumberFormat="1" applyFont="1" applyFill="1" applyBorder="1" applyAlignment="1" applyProtection="1">
      <alignment horizontal="right" vertical="center" indent="1"/>
      <protection locked="0"/>
    </xf>
    <xf numFmtId="10" fontId="8" fillId="0" borderId="57" xfId="33" quotePrefix="1" applyNumberFormat="1" applyFont="1" applyFill="1" applyBorder="1" applyAlignment="1" applyProtection="1">
      <alignment horizontal="right" vertical="center" indent="1"/>
    </xf>
    <xf numFmtId="10" fontId="8" fillId="22" borderId="57" xfId="33" quotePrefix="1" applyNumberFormat="1" applyFont="1" applyFill="1" applyBorder="1" applyAlignment="1" applyProtection="1">
      <alignment horizontal="right" vertical="center" indent="1"/>
      <protection locked="0"/>
    </xf>
    <xf numFmtId="0" fontId="8" fillId="22" borderId="58" xfId="33" quotePrefix="1" applyNumberFormat="1" applyFont="1" applyFill="1" applyBorder="1" applyAlignment="1" applyProtection="1">
      <alignment horizontal="right" vertical="center" indent="1"/>
      <protection locked="0"/>
    </xf>
    <xf numFmtId="165" fontId="11" fillId="20" borderId="58" xfId="0" applyNumberFormat="1" applyFont="1" applyFill="1" applyBorder="1" applyAlignment="1">
      <alignment horizontal="right" vertical="center" indent="1"/>
    </xf>
    <xf numFmtId="49" fontId="0" fillId="0" borderId="34" xfId="0" applyNumberFormat="1" applyFill="1" applyBorder="1" applyAlignment="1">
      <alignment horizontal="left" vertical="top"/>
    </xf>
    <xf numFmtId="0" fontId="15" fillId="20" borderId="64" xfId="0" applyFont="1" applyFill="1" applyBorder="1" applyAlignment="1">
      <alignment horizontal="left"/>
    </xf>
    <xf numFmtId="165" fontId="11" fillId="20" borderId="64" xfId="0" applyNumberFormat="1" applyFont="1" applyFill="1" applyBorder="1" applyAlignment="1">
      <alignment horizontal="right" vertical="center" indent="1"/>
    </xf>
    <xf numFmtId="4" fontId="8" fillId="22" borderId="70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70" xfId="0" applyNumberFormat="1" applyFont="1" applyFill="1" applyBorder="1" applyAlignment="1" applyProtection="1">
      <alignment horizontal="left" vertical="top" wrapText="1"/>
      <protection locked="0"/>
    </xf>
    <xf numFmtId="4" fontId="8" fillId="0" borderId="30" xfId="23" applyNumberFormat="1" applyFont="1" applyFill="1" applyBorder="1" applyAlignment="1" applyProtection="1">
      <alignment horizontal="right" vertical="center" wrapText="1" indent="1"/>
    </xf>
    <xf numFmtId="4" fontId="8" fillId="0" borderId="23" xfId="23" applyNumberFormat="1" applyFont="1" applyFill="1" applyBorder="1" applyAlignment="1" applyProtection="1">
      <alignment horizontal="right" vertical="center" wrapText="1" indent="1"/>
    </xf>
    <xf numFmtId="4" fontId="8" fillId="0" borderId="70" xfId="23" applyNumberFormat="1" applyFont="1" applyFill="1" applyBorder="1" applyAlignment="1" applyProtection="1">
      <alignment horizontal="right" vertical="center" wrapText="1" indent="1"/>
    </xf>
    <xf numFmtId="165" fontId="8" fillId="0" borderId="70" xfId="0" applyNumberFormat="1" applyFont="1" applyFill="1" applyBorder="1" applyAlignment="1" applyProtection="1">
      <alignment horizontal="right" vertical="top" wrapText="1"/>
    </xf>
    <xf numFmtId="0" fontId="8" fillId="0" borderId="70" xfId="0" applyFont="1" applyFill="1" applyBorder="1" applyAlignment="1" applyProtection="1">
      <alignment horizontal="left" vertical="center"/>
    </xf>
    <xf numFmtId="4" fontId="8" fillId="0" borderId="70" xfId="0" applyNumberFormat="1" applyFont="1" applyFill="1" applyBorder="1" applyAlignment="1" applyProtection="1">
      <alignment horizontal="right" vertical="center" wrapText="1" indent="1"/>
    </xf>
    <xf numFmtId="2" fontId="12" fillId="22" borderId="30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8" fillId="0" borderId="0" xfId="33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0" fontId="11" fillId="20" borderId="17" xfId="33" applyNumberFormat="1" applyFont="1" applyFill="1" applyBorder="1" applyAlignment="1" applyProtection="1">
      <alignment horizontal="center" vertical="center"/>
    </xf>
    <xf numFmtId="10" fontId="11" fillId="20" borderId="17" xfId="33" applyNumberFormat="1" applyFont="1" applyFill="1" applyBorder="1" applyAlignment="1" applyProtection="1">
      <alignment horizontal="center" vertical="center" wrapText="1"/>
    </xf>
    <xf numFmtId="10" fontId="8" fillId="0" borderId="0" xfId="3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5" fontId="8" fillId="22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0" xfId="0" applyNumberFormat="1" applyFont="1" applyFill="1" applyBorder="1" applyAlignment="1" applyProtection="1">
      <alignment horizontal="left" vertical="center" wrapText="1"/>
    </xf>
    <xf numFmtId="49" fontId="11" fillId="0" borderId="34" xfId="54" applyNumberFormat="1" applyFont="1" applyFill="1" applyBorder="1" applyAlignment="1">
      <alignment vertical="center"/>
    </xf>
    <xf numFmtId="49" fontId="11" fillId="0" borderId="51" xfId="54" applyNumberFormat="1" applyFont="1" applyFill="1" applyBorder="1" applyAlignment="1">
      <alignment vertical="center"/>
    </xf>
    <xf numFmtId="49" fontId="11" fillId="0" borderId="32" xfId="54" applyNumberFormat="1" applyFont="1" applyFill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49" fontId="0" fillId="0" borderId="34" xfId="0" applyNumberFormat="1" applyFill="1" applyBorder="1" applyAlignment="1">
      <alignment vertical="center"/>
    </xf>
    <xf numFmtId="49" fontId="8" fillId="0" borderId="51" xfId="0" applyNumberFormat="1" applyFont="1" applyFill="1" applyBorder="1" applyAlignment="1">
      <alignment vertical="center"/>
    </xf>
    <xf numFmtId="49" fontId="0" fillId="0" borderId="65" xfId="0" applyNumberForma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51" xfId="0" quotePrefix="1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5" fillId="20" borderId="63" xfId="0" applyFont="1" applyFill="1" applyBorder="1" applyAlignment="1">
      <alignment horizontal="left" vertical="center"/>
    </xf>
    <xf numFmtId="0" fontId="11" fillId="20" borderId="63" xfId="0" applyFont="1" applyFill="1" applyBorder="1" applyAlignment="1">
      <alignment vertical="center"/>
    </xf>
    <xf numFmtId="0" fontId="11" fillId="20" borderId="32" xfId="0" applyFont="1" applyFill="1" applyBorder="1" applyAlignment="1">
      <alignment vertical="center"/>
    </xf>
    <xf numFmtId="0" fontId="15" fillId="20" borderId="63" xfId="54" applyFont="1" applyFill="1" applyBorder="1" applyAlignment="1">
      <alignment vertical="center"/>
    </xf>
    <xf numFmtId="4" fontId="8" fillId="0" borderId="59" xfId="0" quotePrefix="1" applyNumberFormat="1" applyFont="1" applyFill="1" applyBorder="1" applyAlignment="1">
      <alignment horizontal="right" vertical="center" indent="1"/>
    </xf>
    <xf numFmtId="4" fontId="8" fillId="0" borderId="57" xfId="0" quotePrefix="1" applyNumberFormat="1" applyFont="1" applyFill="1" applyBorder="1" applyAlignment="1">
      <alignment horizontal="right" vertical="center" indent="1"/>
    </xf>
    <xf numFmtId="4" fontId="8" fillId="0" borderId="66" xfId="0" quotePrefix="1" applyNumberFormat="1" applyFont="1" applyFill="1" applyBorder="1" applyAlignment="1">
      <alignment horizontal="right" vertical="center" indent="1"/>
    </xf>
    <xf numFmtId="4" fontId="11" fillId="20" borderId="58" xfId="0" quotePrefix="1" applyNumberFormat="1" applyFont="1" applyFill="1" applyBorder="1" applyAlignment="1">
      <alignment horizontal="right" vertical="center" indent="1"/>
    </xf>
    <xf numFmtId="0" fontId="15" fillId="20" borderId="64" xfId="0" applyFont="1" applyFill="1" applyBorder="1" applyAlignment="1">
      <alignment horizontal="left" vertical="center"/>
    </xf>
    <xf numFmtId="165" fontId="8" fillId="0" borderId="58" xfId="0" quotePrefix="1" applyNumberFormat="1" applyFont="1" applyFill="1" applyBorder="1" applyAlignment="1" applyProtection="1">
      <alignment horizontal="right" vertical="center"/>
    </xf>
    <xf numFmtId="0" fontId="15" fillId="20" borderId="64" xfId="54" applyFont="1" applyFill="1" applyBorder="1" applyAlignment="1">
      <alignment horizontal="right" vertical="center"/>
    </xf>
    <xf numFmtId="4" fontId="8" fillId="0" borderId="59" xfId="54" quotePrefix="1" applyNumberFormat="1" applyFill="1" applyBorder="1" applyAlignment="1">
      <alignment horizontal="right" vertical="center" indent="1"/>
    </xf>
    <xf numFmtId="4" fontId="8" fillId="0" borderId="57" xfId="54" quotePrefix="1" applyNumberFormat="1" applyFill="1" applyBorder="1" applyAlignment="1">
      <alignment horizontal="right" vertical="center" indent="1"/>
    </xf>
    <xf numFmtId="4" fontId="8" fillId="0" borderId="58" xfId="54" quotePrefix="1" applyNumberFormat="1" applyFill="1" applyBorder="1" applyAlignment="1">
      <alignment horizontal="right" vertical="center" indent="1"/>
    </xf>
    <xf numFmtId="1" fontId="2" fillId="0" borderId="0" xfId="129" applyNumberFormat="1" applyFill="1" applyAlignment="1">
      <alignment horizontal="right"/>
    </xf>
    <xf numFmtId="0" fontId="2" fillId="0" borderId="0" xfId="129" applyNumberFormat="1" applyFill="1" applyAlignment="1">
      <alignment horizontal="right"/>
    </xf>
    <xf numFmtId="0" fontId="65" fillId="0" borderId="0" xfId="0" applyFont="1"/>
    <xf numFmtId="1" fontId="65" fillId="0" borderId="0" xfId="0" applyNumberFormat="1" applyFont="1" applyAlignment="1">
      <alignment horizontal="right"/>
    </xf>
    <xf numFmtId="0" fontId="65" fillId="0" borderId="0" xfId="0" applyNumberFormat="1" applyFont="1" applyAlignment="1">
      <alignment horizontal="right"/>
    </xf>
    <xf numFmtId="0" fontId="1" fillId="0" borderId="0" xfId="128" applyFont="1" applyFill="1"/>
    <xf numFmtId="3" fontId="8" fillId="22" borderId="17" xfId="23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6" fillId="0" borderId="0" xfId="0" applyFont="1" applyFill="1" applyProtection="1"/>
    <xf numFmtId="0" fontId="56" fillId="0" borderId="0" xfId="0" applyFont="1" applyFill="1" applyBorder="1" applyProtection="1"/>
    <xf numFmtId="0" fontId="55" fillId="20" borderId="17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0" fontId="55" fillId="20" borderId="17" xfId="0" applyFont="1" applyFill="1" applyBorder="1" applyAlignment="1" applyProtection="1">
      <alignment horizontal="center" vertical="center" wrapText="1"/>
    </xf>
    <xf numFmtId="165" fontId="55" fillId="20" borderId="17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55" fillId="0" borderId="37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0" fillId="0" borderId="0" xfId="128" applyFont="1" applyFill="1"/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7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8" fillId="0" borderId="30" xfId="0" applyFont="1" applyFill="1" applyBorder="1" applyAlignment="1" applyProtection="1">
      <alignment horizontal="left" vertical="center"/>
    </xf>
    <xf numFmtId="0" fontId="9" fillId="20" borderId="17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6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68" fillId="0" borderId="0" xfId="0" applyFont="1" applyFill="1" applyProtection="1"/>
    <xf numFmtId="0" fontId="8" fillId="0" borderId="0" xfId="0" applyFont="1" applyFill="1" applyBorder="1" applyAlignment="1" applyProtection="1">
      <alignment vertical="top"/>
    </xf>
    <xf numFmtId="4" fontId="8" fillId="20" borderId="17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4" fontId="8" fillId="0" borderId="2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31" xfId="23" applyNumberFormat="1" applyFont="1" applyFill="1" applyBorder="1" applyAlignment="1" applyProtection="1">
      <alignment horizontal="right" vertical="center" wrapText="1" indent="1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 wrapText="1"/>
    </xf>
    <xf numFmtId="4" fontId="8" fillId="0" borderId="30" xfId="23" applyNumberFormat="1" applyFont="1" applyFill="1" applyBorder="1" applyAlignment="1" applyProtection="1">
      <alignment horizontal="center" vertical="top" wrapText="1"/>
    </xf>
    <xf numFmtId="165" fontId="8" fillId="0" borderId="30" xfId="0" applyNumberFormat="1" applyFont="1" applyFill="1" applyBorder="1" applyAlignment="1" applyProtection="1">
      <alignment horizontal="right" vertical="top" wrapText="1"/>
    </xf>
    <xf numFmtId="10" fontId="8" fillId="0" borderId="30" xfId="33" applyNumberFormat="1" applyFont="1" applyFill="1" applyBorder="1" applyAlignment="1" applyProtection="1">
      <alignment horizontal="center" vertical="center" wrapText="1"/>
    </xf>
    <xf numFmtId="4" fontId="8" fillId="0" borderId="70" xfId="23" applyNumberFormat="1" applyFont="1" applyFill="1" applyBorder="1" applyAlignment="1" applyProtection="1">
      <alignment horizontal="center" vertical="top" wrapText="1"/>
    </xf>
    <xf numFmtId="10" fontId="8" fillId="0" borderId="70" xfId="33" applyNumberFormat="1" applyFont="1" applyFill="1" applyBorder="1" applyAlignment="1" applyProtection="1">
      <alignment horizontal="center" vertical="center" wrapText="1"/>
    </xf>
    <xf numFmtId="168" fontId="8" fillId="0" borderId="38" xfId="23" applyNumberFormat="1" applyFont="1" applyFill="1" applyBorder="1" applyAlignment="1" applyProtection="1">
      <alignment horizontal="center" vertical="top" wrapText="1"/>
    </xf>
    <xf numFmtId="165" fontId="8" fillId="0" borderId="38" xfId="0" applyNumberFormat="1" applyFont="1" applyFill="1" applyBorder="1" applyAlignment="1" applyProtection="1">
      <alignment horizontal="right" vertical="top" wrapText="1"/>
    </xf>
    <xf numFmtId="10" fontId="8" fillId="0" borderId="38" xfId="33" applyNumberFormat="1" applyFont="1" applyFill="1" applyBorder="1" applyAlignment="1" applyProtection="1">
      <alignment horizontal="center" vertical="top" wrapText="1"/>
    </xf>
    <xf numFmtId="4" fontId="8" fillId="22" borderId="37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7" xfId="23" applyNumberFormat="1" applyFont="1" applyFill="1" applyBorder="1" applyAlignment="1" applyProtection="1">
      <alignment horizontal="center" vertical="top" wrapText="1"/>
    </xf>
    <xf numFmtId="10" fontId="8" fillId="0" borderId="37" xfId="3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8" fontId="8" fillId="0" borderId="27" xfId="23" applyNumberFormat="1" applyFont="1" applyFill="1" applyBorder="1" applyAlignment="1" applyProtection="1">
      <alignment horizontal="center" vertical="top" wrapText="1"/>
    </xf>
    <xf numFmtId="165" fontId="8" fillId="0" borderId="27" xfId="0" applyNumberFormat="1" applyFont="1" applyFill="1" applyBorder="1" applyAlignment="1" applyProtection="1">
      <alignment horizontal="right" vertical="top" wrapText="1"/>
    </xf>
    <xf numFmtId="10" fontId="8" fillId="0" borderId="27" xfId="33" applyNumberFormat="1" applyFont="1" applyFill="1" applyBorder="1" applyAlignment="1" applyProtection="1">
      <alignment horizontal="center" vertical="top" wrapText="1"/>
    </xf>
    <xf numFmtId="4" fontId="8" fillId="0" borderId="20" xfId="23" applyNumberFormat="1" applyFont="1" applyFill="1" applyBorder="1" applyAlignment="1" applyProtection="1">
      <alignment horizontal="center" vertical="top" wrapTex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0" fontId="8" fillId="0" borderId="20" xfId="33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0" fontId="8" fillId="0" borderId="38" xfId="33" applyNumberFormat="1" applyFont="1" applyFill="1" applyBorder="1" applyAlignment="1" applyProtection="1">
      <alignment horizontal="center" vertical="center" wrapText="1"/>
    </xf>
    <xf numFmtId="165" fontId="8" fillId="0" borderId="22" xfId="0" applyNumberFormat="1" applyFont="1" applyFill="1" applyBorder="1" applyAlignment="1" applyProtection="1">
      <alignment horizontal="left" vertical="center" wrapText="1"/>
    </xf>
    <xf numFmtId="4" fontId="8" fillId="0" borderId="26" xfId="23" applyNumberFormat="1" applyFont="1" applyFill="1" applyBorder="1" applyAlignment="1" applyProtection="1">
      <alignment horizontal="right" vertical="center" wrapText="1" indent="1"/>
    </xf>
    <xf numFmtId="165" fontId="8" fillId="0" borderId="0" xfId="0" applyNumberFormat="1" applyFont="1" applyFill="1" applyBorder="1" applyAlignment="1" applyProtection="1">
      <alignment horizontal="left" wrapText="1"/>
    </xf>
    <xf numFmtId="10" fontId="8" fillId="0" borderId="29" xfId="33" applyNumberFormat="1" applyFont="1" applyFill="1" applyBorder="1" applyAlignment="1" applyProtection="1">
      <alignment horizontal="center"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30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0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4" fontId="8" fillId="0" borderId="30" xfId="0" applyNumberFormat="1" applyFont="1" applyFill="1" applyBorder="1" applyAlignment="1" applyProtection="1">
      <alignment horizontal="right" vertical="center" wrapText="1" indent="1"/>
    </xf>
    <xf numFmtId="3" fontId="8" fillId="0" borderId="30" xfId="0" applyNumberFormat="1" applyFont="1" applyFill="1" applyBorder="1" applyAlignment="1" applyProtection="1">
      <alignment horizontal="right" vertical="center" wrapText="1" indent="1"/>
    </xf>
    <xf numFmtId="4" fontId="8" fillId="22" borderId="70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70" xfId="24" applyNumberFormat="1" applyFont="1" applyFill="1" applyBorder="1" applyAlignment="1" applyProtection="1">
      <alignment horizontal="right" vertical="center" wrapText="1" indent="1"/>
    </xf>
    <xf numFmtId="3" fontId="8" fillId="0" borderId="70" xfId="0" applyNumberFormat="1" applyFont="1" applyFill="1" applyBorder="1" applyAlignment="1" applyProtection="1">
      <alignment horizontal="right" vertical="center" wrapText="1" indent="1"/>
    </xf>
    <xf numFmtId="4" fontId="8" fillId="0" borderId="27" xfId="24" applyNumberFormat="1" applyFont="1" applyFill="1" applyBorder="1" applyAlignment="1" applyProtection="1">
      <alignment horizontal="right" vertical="center" wrapText="1" indent="1"/>
    </xf>
    <xf numFmtId="4" fontId="8" fillId="0" borderId="38" xfId="24" applyNumberFormat="1" applyFont="1" applyFill="1" applyBorder="1" applyAlignment="1" applyProtection="1">
      <alignment horizontal="right" vertical="center" wrapText="1" indent="1"/>
    </xf>
    <xf numFmtId="3" fontId="8" fillId="22" borderId="38" xfId="5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29" xfId="0" applyNumberFormat="1" applyFont="1" applyFill="1" applyBorder="1" applyAlignment="1" applyProtection="1">
      <alignment horizontal="right" vertical="center" wrapText="1" indent="1"/>
    </xf>
    <xf numFmtId="4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left" wrapText="1"/>
    </xf>
    <xf numFmtId="4" fontId="8" fillId="0" borderId="29" xfId="0" applyNumberFormat="1" applyFont="1" applyFill="1" applyBorder="1" applyAlignment="1" applyProtection="1">
      <alignment horizontal="right" vertical="center" wrapText="1" indent="1"/>
    </xf>
    <xf numFmtId="3" fontId="8" fillId="22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4" fontId="8" fillId="0" borderId="37" xfId="0" applyNumberFormat="1" applyFont="1" applyFill="1" applyBorder="1" applyAlignment="1" applyProtection="1">
      <alignment horizontal="right" vertical="center" wrapText="1" indent="1"/>
    </xf>
    <xf numFmtId="3" fontId="8" fillId="0" borderId="37" xfId="0" applyNumberFormat="1" applyFont="1" applyFill="1" applyBorder="1" applyAlignment="1" applyProtection="1">
      <alignment horizontal="right" vertical="center" wrapText="1" indent="1"/>
    </xf>
    <xf numFmtId="0" fontId="8" fillId="0" borderId="18" xfId="0" applyFont="1" applyFill="1" applyBorder="1" applyAlignment="1" applyProtection="1">
      <alignment horizontal="left" vertical="center"/>
    </xf>
    <xf numFmtId="4" fontId="8" fillId="0" borderId="18" xfId="24" applyNumberFormat="1" applyFont="1" applyFill="1" applyBorder="1" applyAlignment="1" applyProtection="1">
      <alignment horizontal="right" vertical="center" wrapText="1" indent="1"/>
    </xf>
    <xf numFmtId="3" fontId="8" fillId="0" borderId="18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horizontal="left" wrapText="1"/>
    </xf>
    <xf numFmtId="3" fontId="11" fillId="20" borderId="17" xfId="23" applyNumberFormat="1" applyFont="1" applyFill="1" applyBorder="1" applyAlignment="1" applyProtection="1">
      <alignment horizontal="right" vertical="center" wrapText="1" indent="1"/>
    </xf>
    <xf numFmtId="3" fontId="8" fillId="22" borderId="7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70" xfId="23" applyNumberFormat="1" applyFont="1" applyFill="1" applyBorder="1" applyAlignment="1" applyProtection="1">
      <alignment horizontal="right" vertical="center" wrapText="1" indent="1"/>
    </xf>
    <xf numFmtId="3" fontId="8" fillId="22" borderId="37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0" xfId="23" applyNumberFormat="1" applyFont="1" applyFill="1" applyBorder="1" applyAlignment="1" applyProtection="1">
      <alignment horizontal="right" vertical="center" wrapText="1" indent="1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22" borderId="3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52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70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17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8" xfId="23" applyNumberFormat="1" applyFont="1" applyFill="1" applyBorder="1" applyAlignment="1" applyProtection="1">
      <alignment horizontal="right" vertical="center" wrapText="1" indent="1"/>
    </xf>
    <xf numFmtId="165" fontId="8" fillId="22" borderId="38" xfId="0" applyNumberFormat="1" applyFont="1" applyFill="1" applyBorder="1" applyAlignment="1" applyProtection="1">
      <alignment horizontal="left" vertical="top" wrapText="1"/>
    </xf>
    <xf numFmtId="3" fontId="8" fillId="22" borderId="29" xfId="23" applyNumberFormat="1" applyFont="1" applyFill="1" applyBorder="1" applyAlignment="1" applyProtection="1">
      <alignment horizontal="right" vertical="center" wrapText="1" indent="1"/>
    </xf>
    <xf numFmtId="165" fontId="8" fillId="22" borderId="29" xfId="0" applyNumberFormat="1" applyFont="1" applyFill="1" applyBorder="1" applyAlignment="1" applyProtection="1">
      <alignment horizontal="left" vertical="top" wrapText="1"/>
    </xf>
    <xf numFmtId="4" fontId="8" fillId="22" borderId="30" xfId="23" applyNumberFormat="1" applyFont="1" applyFill="1" applyBorder="1" applyAlignment="1" applyProtection="1">
      <alignment horizontal="right" vertical="center" wrapText="1" indent="1"/>
    </xf>
    <xf numFmtId="4" fontId="8" fillId="22" borderId="17" xfId="23" applyNumberFormat="1" applyFont="1" applyFill="1" applyBorder="1" applyAlignment="1" applyProtection="1">
      <alignment horizontal="right" vertical="center" wrapText="1" indent="1"/>
    </xf>
    <xf numFmtId="4" fontId="8" fillId="22" borderId="52" xfId="23" applyNumberFormat="1" applyFont="1" applyFill="1" applyBorder="1" applyAlignment="1" applyProtection="1">
      <alignment horizontal="right" vertical="center" wrapText="1" indent="1"/>
    </xf>
    <xf numFmtId="4" fontId="8" fillId="22" borderId="30" xfId="0" applyNumberFormat="1" applyFont="1" applyFill="1" applyBorder="1" applyAlignment="1" applyProtection="1">
      <alignment horizontal="right" vertical="center" wrapText="1" indent="1"/>
    </xf>
    <xf numFmtId="4" fontId="8" fillId="22" borderId="70" xfId="0" applyNumberFormat="1" applyFont="1" applyFill="1" applyBorder="1" applyAlignment="1" applyProtection="1">
      <alignment horizontal="right" vertical="center" wrapText="1" indent="1"/>
    </xf>
    <xf numFmtId="4" fontId="8" fillId="22" borderId="37" xfId="0" applyNumberFormat="1" applyFont="1" applyFill="1" applyBorder="1" applyAlignment="1" applyProtection="1">
      <alignment horizontal="right" vertical="center" wrapText="1" indent="1"/>
    </xf>
    <xf numFmtId="4" fontId="8" fillId="22" borderId="40" xfId="23" applyNumberFormat="1" applyFont="1" applyFill="1" applyBorder="1" applyAlignment="1" applyProtection="1">
      <alignment horizontal="right" vertical="center" wrapText="1" indent="1"/>
    </xf>
    <xf numFmtId="4" fontId="8" fillId="22" borderId="43" xfId="23" applyNumberFormat="1" applyFont="1" applyFill="1" applyBorder="1" applyAlignment="1" applyProtection="1">
      <alignment horizontal="right" vertical="center" wrapText="1" indent="1"/>
    </xf>
    <xf numFmtId="4" fontId="8" fillId="22" borderId="27" xfId="23" applyNumberFormat="1" applyFont="1" applyFill="1" applyBorder="1" applyAlignment="1" applyProtection="1">
      <alignment horizontal="right" vertical="center" wrapText="1" indent="1"/>
    </xf>
    <xf numFmtId="3" fontId="8" fillId="22" borderId="27" xfId="0" applyNumberFormat="1" applyFont="1" applyFill="1" applyBorder="1" applyAlignment="1" applyProtection="1">
      <alignment horizontal="right" vertical="center" wrapText="1" indent="1"/>
    </xf>
    <xf numFmtId="165" fontId="8" fillId="22" borderId="39" xfId="0" applyNumberFormat="1" applyFont="1" applyFill="1" applyBorder="1" applyAlignment="1" applyProtection="1">
      <alignment horizontal="left" vertical="top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165" fontId="8" fillId="22" borderId="44" xfId="0" applyNumberFormat="1" applyFont="1" applyFill="1" applyBorder="1" applyAlignment="1" applyProtection="1">
      <alignment horizontal="left" vertical="top" wrapTex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41" xfId="0" applyNumberFormat="1" applyFont="1" applyFill="1" applyBorder="1" applyAlignment="1" applyProtection="1">
      <alignment horizontal="left" vertical="top" wrapTex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165" fontId="8" fillId="22" borderId="40" xfId="0" applyNumberFormat="1" applyFont="1" applyFill="1" applyBorder="1" applyAlignment="1" applyProtection="1">
      <alignment horizontal="left" vertical="top" wrapText="1"/>
    </xf>
    <xf numFmtId="165" fontId="8" fillId="22" borderId="37" xfId="0" applyNumberFormat="1" applyFont="1" applyFill="1" applyBorder="1" applyAlignment="1" applyProtection="1">
      <alignment horizontal="left" vertical="top" wrapText="1"/>
    </xf>
    <xf numFmtId="4" fontId="8" fillId="22" borderId="17" xfId="55" applyNumberFormat="1" applyFont="1" applyFill="1" applyBorder="1" applyAlignment="1" applyProtection="1">
      <alignment horizontal="right" vertical="center" wrapText="1" indent="1"/>
    </xf>
    <xf numFmtId="4" fontId="8" fillId="22" borderId="17" xfId="51" applyNumberFormat="1" applyFont="1" applyFill="1" applyBorder="1" applyAlignment="1" applyProtection="1">
      <alignment horizontal="right" vertical="center" wrapText="1" indent="1"/>
    </xf>
    <xf numFmtId="4" fontId="8" fillId="22" borderId="17" xfId="0" applyNumberFormat="1" applyFont="1" applyFill="1" applyBorder="1" applyAlignment="1" applyProtection="1">
      <alignment horizontal="right" vertical="center" wrapText="1" indent="1"/>
    </xf>
    <xf numFmtId="4" fontId="8" fillId="22" borderId="30" xfId="55" applyNumberFormat="1" applyFont="1" applyFill="1" applyBorder="1" applyAlignment="1" applyProtection="1">
      <alignment horizontal="right" vertical="center" wrapText="1" indent="1"/>
    </xf>
    <xf numFmtId="4" fontId="8" fillId="22" borderId="70" xfId="23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43" xfId="55" applyNumberFormat="1" applyFont="1" applyFill="1" applyBorder="1" applyAlignment="1" applyProtection="1">
      <alignment horizontal="right" vertical="center" wrapText="1" indent="1"/>
    </xf>
    <xf numFmtId="4" fontId="8" fillId="22" borderId="43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center" wrapText="1"/>
    </xf>
    <xf numFmtId="0" fontId="10" fillId="0" borderId="0" xfId="0" applyFont="1" applyFill="1" applyProtection="1"/>
    <xf numFmtId="0" fontId="69" fillId="20" borderId="17" xfId="0" applyFont="1" applyFill="1" applyBorder="1" applyAlignment="1" applyProtection="1">
      <alignment horizontal="left" vertical="center"/>
    </xf>
    <xf numFmtId="0" fontId="70" fillId="0" borderId="0" xfId="0" applyFont="1" applyFill="1" applyBorder="1" applyAlignment="1" applyProtection="1">
      <alignment horizontal="center" vertical="center" wrapText="1"/>
    </xf>
    <xf numFmtId="0" fontId="69" fillId="20" borderId="17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69" fillId="0" borderId="0" xfId="0" applyNumberFormat="1" applyFont="1" applyFill="1" applyBorder="1" applyAlignment="1" applyProtection="1">
      <alignment horizontal="left" vertical="center"/>
    </xf>
    <xf numFmtId="0" fontId="69" fillId="0" borderId="17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20" borderId="37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69" fillId="20" borderId="17" xfId="0" applyFont="1" applyFill="1" applyBorder="1" applyAlignment="1" applyProtection="1">
      <alignment horizontal="center" vertical="center"/>
    </xf>
    <xf numFmtId="0" fontId="69" fillId="0" borderId="0" xfId="0" applyFont="1" applyFill="1" applyBorder="1" applyAlignment="1" applyProtection="1">
      <alignment horizontal="center"/>
    </xf>
    <xf numFmtId="165" fontId="69" fillId="20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68" fillId="0" borderId="0" xfId="0" applyNumberFormat="1" applyFont="1" applyFill="1" applyBorder="1" applyAlignment="1" applyProtection="1">
      <alignment horizontal="left" vertical="center" wrapText="1"/>
    </xf>
    <xf numFmtId="165" fontId="68" fillId="0" borderId="0" xfId="0" applyNumberFormat="1" applyFont="1" applyFill="1" applyBorder="1" applyAlignment="1" applyProtection="1">
      <alignment horizontal="left" wrapText="1"/>
    </xf>
    <xf numFmtId="165" fontId="68" fillId="0" borderId="42" xfId="0" applyNumberFormat="1" applyFont="1" applyFill="1" applyBorder="1" applyAlignment="1" applyProtection="1">
      <alignment horizontal="left" vertical="center" wrapText="1"/>
    </xf>
    <xf numFmtId="0" fontId="68" fillId="0" borderId="0" xfId="0" applyFont="1" applyFill="1" applyAlignment="1" applyProtection="1">
      <alignment horizontal="left" wrapText="1"/>
    </xf>
    <xf numFmtId="4" fontId="68" fillId="0" borderId="0" xfId="0" applyNumberFormat="1" applyFont="1" applyFill="1" applyBorder="1" applyAlignment="1" applyProtection="1">
      <alignment horizontal="left" vertical="top" wrapText="1"/>
    </xf>
    <xf numFmtId="165" fontId="68" fillId="0" borderId="0" xfId="0" applyNumberFormat="1" applyFont="1" applyFill="1" applyBorder="1" applyAlignment="1" applyProtection="1">
      <alignment horizontal="left" vertical="top" wrapText="1"/>
    </xf>
    <xf numFmtId="0" fontId="68" fillId="0" borderId="0" xfId="0" applyFont="1" applyFill="1" applyAlignment="1" applyProtection="1">
      <alignment horizontal="left" vertical="top" wrapText="1"/>
    </xf>
    <xf numFmtId="3" fontId="11" fillId="20" borderId="17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4" fontId="8" fillId="22" borderId="27" xfId="24" applyNumberFormat="1" applyFont="1" applyFill="1" applyBorder="1" applyAlignment="1" applyProtection="1">
      <alignment horizontal="right" vertical="center" wrapText="1" indent="1"/>
    </xf>
    <xf numFmtId="4" fontId="8" fillId="22" borderId="38" xfId="24" applyNumberFormat="1" applyFont="1" applyFill="1" applyBorder="1" applyAlignment="1" applyProtection="1">
      <alignment horizontal="right" vertical="center" wrapText="1" indent="1"/>
    </xf>
    <xf numFmtId="4" fontId="8" fillId="22" borderId="38" xfId="23" applyNumberFormat="1" applyFont="1" applyFill="1" applyBorder="1" applyAlignment="1" applyProtection="1">
      <alignment horizontal="right" vertical="center" wrapText="1" indent="1"/>
    </xf>
    <xf numFmtId="4" fontId="8" fillId="22" borderId="29" xfId="23" applyNumberFormat="1" applyFont="1" applyFill="1" applyBorder="1" applyAlignment="1" applyProtection="1">
      <alignment horizontal="right" vertical="center" wrapText="1" indent="1"/>
    </xf>
    <xf numFmtId="4" fontId="8" fillId="22" borderId="18" xfId="24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27" xfId="51" applyNumberFormat="1" applyFont="1" applyFill="1" applyBorder="1" applyAlignment="1" applyProtection="1">
      <alignment horizontal="right" vertical="center" wrapText="1" indent="1"/>
    </xf>
    <xf numFmtId="3" fontId="8" fillId="22" borderId="38" xfId="51" applyNumberFormat="1" applyFont="1" applyFill="1" applyBorder="1" applyAlignment="1" applyProtection="1">
      <alignment horizontal="right" vertical="center" wrapText="1" indent="1"/>
    </xf>
    <xf numFmtId="3" fontId="8" fillId="22" borderId="38" xfId="0" applyNumberFormat="1" applyFont="1" applyFill="1" applyBorder="1" applyAlignment="1" applyProtection="1">
      <alignment horizontal="right" vertical="center" wrapText="1" indent="1"/>
    </xf>
    <xf numFmtId="3" fontId="8" fillId="22" borderId="2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4" fontId="11" fillId="0" borderId="0" xfId="0" applyNumberFormat="1" applyFont="1" applyFill="1" applyBorder="1" applyAlignment="1" applyProtection="1">
      <alignment horizontal="right" vertical="center" wrapText="1" indent="1"/>
    </xf>
    <xf numFmtId="4" fontId="8" fillId="0" borderId="0" xfId="23" applyNumberFormat="1" applyFont="1" applyFill="1" applyBorder="1" applyAlignment="1" applyProtection="1">
      <alignment horizontal="right" vertical="center" wrapText="1" indent="1"/>
    </xf>
    <xf numFmtId="0" fontId="15" fillId="22" borderId="45" xfId="54" applyFont="1" applyFill="1" applyBorder="1" applyAlignment="1" applyProtection="1">
      <alignment horizontal="left" vertical="top" wrapText="1"/>
      <protection locked="0"/>
    </xf>
    <xf numFmtId="0" fontId="15" fillId="22" borderId="24" xfId="54" applyFont="1" applyFill="1" applyBorder="1" applyAlignment="1" applyProtection="1">
      <alignment horizontal="left" vertical="top" wrapText="1"/>
      <protection locked="0"/>
    </xf>
    <xf numFmtId="0" fontId="15" fillId="22" borderId="46" xfId="54" applyFont="1" applyFill="1" applyBorder="1" applyAlignment="1" applyProtection="1">
      <alignment horizontal="left" vertical="top" wrapText="1"/>
      <protection locked="0"/>
    </xf>
    <xf numFmtId="0" fontId="15" fillId="20" borderId="67" xfId="54" applyFont="1" applyFill="1" applyBorder="1" applyAlignment="1">
      <alignment horizontal="center"/>
    </xf>
    <xf numFmtId="0" fontId="15" fillId="20" borderId="68" xfId="54" applyFont="1" applyFill="1" applyBorder="1" applyAlignment="1">
      <alignment horizontal="center"/>
    </xf>
    <xf numFmtId="0" fontId="15" fillId="20" borderId="69" xfId="54" applyFont="1" applyFill="1" applyBorder="1" applyAlignment="1">
      <alignment horizontal="center"/>
    </xf>
    <xf numFmtId="0" fontId="8" fillId="22" borderId="60" xfId="54" applyNumberFormat="1" applyFill="1" applyBorder="1" applyAlignment="1" applyProtection="1">
      <alignment horizontal="left" vertical="top" wrapText="1"/>
      <protection locked="0"/>
    </xf>
    <xf numFmtId="0" fontId="8" fillId="22" borderId="61" xfId="54" applyNumberFormat="1" applyFill="1" applyBorder="1" applyAlignment="1" applyProtection="1">
      <alignment horizontal="left" vertical="top" wrapText="1"/>
      <protection locked="0"/>
    </xf>
    <xf numFmtId="0" fontId="8" fillId="22" borderId="62" xfId="54" applyNumberFormat="1" applyFill="1" applyBorder="1" applyAlignment="1" applyProtection="1">
      <alignment horizontal="left" vertical="top" wrapText="1"/>
      <protection locked="0"/>
    </xf>
    <xf numFmtId="0" fontId="8" fillId="22" borderId="56" xfId="54" applyNumberFormat="1" applyFill="1" applyBorder="1" applyAlignment="1" applyProtection="1">
      <alignment horizontal="left" vertical="top" wrapText="1"/>
      <protection locked="0"/>
    </xf>
    <xf numFmtId="0" fontId="8" fillId="22" borderId="54" xfId="54" applyNumberFormat="1" applyFill="1" applyBorder="1" applyAlignment="1" applyProtection="1">
      <alignment horizontal="left" vertical="top" wrapText="1"/>
      <protection locked="0"/>
    </xf>
    <xf numFmtId="0" fontId="8" fillId="22" borderId="55" xfId="54" applyNumberFormat="1" applyFill="1" applyBorder="1" applyAlignment="1" applyProtection="1">
      <alignment horizontal="left" vertical="top" wrapText="1"/>
      <protection locked="0"/>
    </xf>
    <xf numFmtId="0" fontId="8" fillId="22" borderId="47" xfId="0" applyFont="1" applyFill="1" applyBorder="1" applyAlignment="1" applyProtection="1">
      <alignment horizontal="left" vertical="top"/>
      <protection locked="0"/>
    </xf>
    <xf numFmtId="0" fontId="8" fillId="22" borderId="48" xfId="0" applyFont="1" applyFill="1" applyBorder="1" applyAlignment="1" applyProtection="1">
      <alignment horizontal="left" vertical="top"/>
      <protection locked="0"/>
    </xf>
    <xf numFmtId="0" fontId="8" fillId="22" borderId="49" xfId="0" applyFont="1" applyFill="1" applyBorder="1" applyAlignment="1" applyProtection="1">
      <alignment horizontal="left" vertical="top"/>
      <protection locked="0"/>
    </xf>
    <xf numFmtId="0" fontId="8" fillId="22" borderId="47" xfId="0" applyFont="1" applyFill="1" applyBorder="1" applyAlignment="1" applyProtection="1">
      <alignment horizontal="left" vertical="center" wrapText="1"/>
      <protection locked="0"/>
    </xf>
    <xf numFmtId="0" fontId="8" fillId="22" borderId="48" xfId="0" applyFont="1" applyFill="1" applyBorder="1" applyAlignment="1" applyProtection="1">
      <alignment horizontal="left" vertical="center" wrapText="1"/>
      <protection locked="0"/>
    </xf>
    <xf numFmtId="0" fontId="8" fillId="22" borderId="49" xfId="0" applyFont="1" applyFill="1" applyBorder="1" applyAlignment="1" applyProtection="1">
      <alignment horizontal="left" vertical="center" wrapText="1"/>
      <protection locked="0"/>
    </xf>
    <xf numFmtId="14" fontId="8" fillId="22" borderId="32" xfId="0" applyNumberFormat="1" applyFont="1" applyFill="1" applyBorder="1" applyAlignment="1" applyProtection="1">
      <alignment horizontal="left" vertical="top"/>
      <protection locked="0"/>
    </xf>
    <xf numFmtId="0" fontId="8" fillId="22" borderId="42" xfId="0" applyFont="1" applyFill="1" applyBorder="1" applyAlignment="1" applyProtection="1">
      <alignment horizontal="left" vertical="top"/>
      <protection locked="0"/>
    </xf>
    <xf numFmtId="0" fontId="8" fillId="22" borderId="33" xfId="0" applyFont="1" applyFill="1" applyBorder="1" applyAlignment="1" applyProtection="1">
      <alignment horizontal="left" vertical="top"/>
      <protection locked="0"/>
    </xf>
    <xf numFmtId="0" fontId="8" fillId="0" borderId="47" xfId="0" applyFont="1" applyFill="1" applyBorder="1" applyAlignment="1" applyProtection="1">
      <alignment horizontal="left" vertical="top"/>
    </xf>
    <xf numFmtId="0" fontId="8" fillId="0" borderId="48" xfId="0" applyFont="1" applyFill="1" applyBorder="1" applyAlignment="1" applyProtection="1">
      <alignment horizontal="left" vertical="top"/>
    </xf>
    <xf numFmtId="0" fontId="8" fillId="0" borderId="49" xfId="0" applyFont="1" applyFill="1" applyBorder="1" applyAlignment="1" applyProtection="1">
      <alignment horizontal="left" vertical="top"/>
    </xf>
    <xf numFmtId="0" fontId="56" fillId="0" borderId="32" xfId="0" applyNumberFormat="1" applyFont="1" applyFill="1" applyBorder="1" applyAlignment="1">
      <alignment horizontal="left" vertical="top"/>
    </xf>
    <xf numFmtId="0" fontId="56" fillId="0" borderId="42" xfId="0" applyNumberFormat="1" applyFont="1" applyFill="1" applyBorder="1" applyAlignment="1">
      <alignment horizontal="left" vertical="top"/>
    </xf>
    <xf numFmtId="0" fontId="56" fillId="0" borderId="33" xfId="0" applyNumberFormat="1" applyFont="1" applyFill="1" applyBorder="1" applyAlignment="1">
      <alignment horizontal="left" vertical="top"/>
    </xf>
    <xf numFmtId="0" fontId="56" fillId="0" borderId="51" xfId="0" applyNumberFormat="1" applyFont="1" applyFill="1" applyBorder="1" applyAlignment="1">
      <alignment horizontal="left" vertical="top"/>
    </xf>
    <xf numFmtId="0" fontId="56" fillId="0" borderId="50" xfId="0" applyNumberFormat="1" applyFont="1" applyFill="1" applyBorder="1" applyAlignment="1">
      <alignment horizontal="left" vertical="top"/>
    </xf>
    <xf numFmtId="0" fontId="56" fillId="0" borderId="71" xfId="0" applyNumberFormat="1" applyFont="1" applyFill="1" applyBorder="1" applyAlignment="1">
      <alignment horizontal="left" vertical="top"/>
    </xf>
    <xf numFmtId="0" fontId="56" fillId="0" borderId="23" xfId="0" applyNumberFormat="1" applyFont="1" applyFill="1" applyBorder="1" applyAlignment="1">
      <alignment horizontal="left" vertical="top"/>
    </xf>
    <xf numFmtId="0" fontId="56" fillId="0" borderId="24" xfId="0" applyNumberFormat="1" applyFont="1" applyFill="1" applyBorder="1" applyAlignment="1">
      <alignment horizontal="left" vertical="top"/>
    </xf>
    <xf numFmtId="0" fontId="56" fillId="0" borderId="25" xfId="0" applyNumberFormat="1" applyFont="1" applyFill="1" applyBorder="1" applyAlignment="1">
      <alignment horizontal="left" vertical="top"/>
    </xf>
    <xf numFmtId="0" fontId="8" fillId="22" borderId="23" xfId="0" applyFont="1" applyFill="1" applyBorder="1" applyAlignment="1" applyProtection="1">
      <alignment horizontal="left" vertical="top" wrapText="1"/>
      <protection locked="0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34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35" xfId="0" applyFill="1" applyBorder="1" applyAlignment="1" applyProtection="1">
      <alignment horizontal="left" vertical="top" wrapText="1"/>
      <protection locked="0"/>
    </xf>
    <xf numFmtId="0" fontId="0" fillId="22" borderId="32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3" xfId="0" applyFill="1" applyBorder="1" applyAlignment="1" applyProtection="1">
      <alignment horizontal="left" vertical="top" wrapText="1"/>
      <protection locked="0"/>
    </xf>
    <xf numFmtId="0" fontId="69" fillId="20" borderId="21" xfId="0" applyFont="1" applyFill="1" applyBorder="1" applyAlignment="1" applyProtection="1">
      <alignment horizontal="center" vertical="center" wrapText="1"/>
    </xf>
    <xf numFmtId="0" fontId="69" fillId="20" borderId="22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 applyProtection="1">
      <alignment horizontal="center" vertical="center" wrapText="1"/>
    </xf>
    <xf numFmtId="0" fontId="55" fillId="20" borderId="22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>
      <alignment horizontal="center" vertical="center" wrapText="1"/>
    </xf>
    <xf numFmtId="0" fontId="55" fillId="20" borderId="36" xfId="0" applyFont="1" applyFill="1" applyBorder="1" applyAlignment="1">
      <alignment horizontal="center" vertical="center" wrapText="1"/>
    </xf>
    <xf numFmtId="0" fontId="55" fillId="20" borderId="22" xfId="0" applyFont="1" applyFill="1" applyBorder="1" applyAlignment="1">
      <alignment horizontal="center" vertical="center" wrapText="1"/>
    </xf>
    <xf numFmtId="0" fontId="56" fillId="0" borderId="51" xfId="0" applyNumberFormat="1" applyFont="1" applyFill="1" applyBorder="1" applyAlignment="1" applyProtection="1">
      <alignment horizontal="left" vertical="top"/>
    </xf>
    <xf numFmtId="0" fontId="56" fillId="0" borderId="50" xfId="0" applyNumberFormat="1" applyFont="1" applyFill="1" applyBorder="1" applyAlignment="1" applyProtection="1">
      <alignment horizontal="left" vertical="top"/>
    </xf>
    <xf numFmtId="0" fontId="56" fillId="0" borderId="71" xfId="0" applyNumberFormat="1" applyFont="1" applyFill="1" applyBorder="1" applyAlignment="1" applyProtection="1">
      <alignment horizontal="left" vertical="top"/>
    </xf>
    <xf numFmtId="0" fontId="56" fillId="0" borderId="32" xfId="0" applyNumberFormat="1" applyFont="1" applyFill="1" applyBorder="1" applyAlignment="1" applyProtection="1">
      <alignment horizontal="left" vertical="top"/>
    </xf>
    <xf numFmtId="0" fontId="56" fillId="0" borderId="42" xfId="0" applyNumberFormat="1" applyFont="1" applyFill="1" applyBorder="1" applyAlignment="1" applyProtection="1">
      <alignment horizontal="left" vertical="top"/>
    </xf>
    <xf numFmtId="0" fontId="56" fillId="0" borderId="33" xfId="0" applyNumberFormat="1" applyFont="1" applyFill="1" applyBorder="1" applyAlignment="1" applyProtection="1">
      <alignment horizontal="left" vertical="top"/>
    </xf>
    <xf numFmtId="0" fontId="56" fillId="0" borderId="23" xfId="0" applyNumberFormat="1" applyFont="1" applyFill="1" applyBorder="1" applyAlignment="1" applyProtection="1">
      <alignment horizontal="left" vertical="top"/>
    </xf>
    <xf numFmtId="0" fontId="56" fillId="0" borderId="24" xfId="0" applyNumberFormat="1" applyFont="1" applyFill="1" applyBorder="1" applyAlignment="1" applyProtection="1">
      <alignment horizontal="left" vertical="top"/>
    </xf>
    <xf numFmtId="0" fontId="56" fillId="0" borderId="24" xfId="0" applyNumberFormat="1" applyFont="1" applyFill="1" applyBorder="1" applyAlignment="1" applyProtection="1">
      <alignment horizontal="center" vertical="top"/>
    </xf>
    <xf numFmtId="0" fontId="56" fillId="0" borderId="25" xfId="0" applyNumberFormat="1" applyFont="1" applyFill="1" applyBorder="1" applyAlignment="1" applyProtection="1">
      <alignment horizontal="left" vertical="top"/>
    </xf>
    <xf numFmtId="0" fontId="9" fillId="0" borderId="0" xfId="54" applyFont="1"/>
    <xf numFmtId="0" fontId="8" fillId="0" borderId="0" xfId="54"/>
    <xf numFmtId="0" fontId="41" fillId="0" borderId="0" xfId="42"/>
    <xf numFmtId="0" fontId="72" fillId="0" borderId="0" xfId="54" applyFont="1"/>
    <xf numFmtId="14" fontId="72" fillId="0" borderId="0" xfId="54" applyNumberFormat="1" applyFont="1"/>
    <xf numFmtId="0" fontId="8" fillId="0" borderId="72" xfId="54" applyBorder="1"/>
    <xf numFmtId="0" fontId="11" fillId="0" borderId="72" xfId="54" applyFont="1" applyBorder="1"/>
    <xf numFmtId="0" fontId="11" fillId="0" borderId="0" xfId="54" applyFo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6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9.5703125" customWidth="1"/>
    <col min="3" max="5" width="17.7109375" customWidth="1"/>
    <col min="6" max="6" width="17.7109375" style="72" customWidth="1"/>
    <col min="7" max="15" width="17.7109375" style="79" customWidth="1"/>
    <col min="16" max="16" width="33.42578125" style="79" customWidth="1"/>
    <col min="17" max="18" width="18.42578125" style="79" customWidth="1"/>
    <col min="19" max="19" width="13.5703125" style="79" customWidth="1"/>
    <col min="20" max="20" width="9.85546875" style="79" customWidth="1"/>
    <col min="21" max="21" width="14.85546875" style="79" bestFit="1" customWidth="1"/>
    <col min="22" max="23" width="26.140625" style="79" customWidth="1"/>
    <col min="24" max="24" width="29.85546875" style="79" customWidth="1"/>
    <col min="25" max="27" width="26.140625" style="79" customWidth="1"/>
    <col min="28" max="28" width="19.140625" style="79" customWidth="1"/>
    <col min="29" max="29" width="8.85546875" style="79" bestFit="1" customWidth="1"/>
    <col min="30" max="30" width="18.140625" style="79" bestFit="1" customWidth="1"/>
    <col min="31" max="35" width="11.42578125" style="79"/>
  </cols>
  <sheetData>
    <row r="1" spans="1:100" ht="15.6" customHeight="1" thickBot="1" x14ac:dyDescent="0.25">
      <c r="A1" s="82"/>
      <c r="B1" s="79" t="s">
        <v>459</v>
      </c>
      <c r="C1" s="82"/>
      <c r="D1" s="83"/>
      <c r="E1" s="83"/>
      <c r="F1" s="79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</row>
    <row r="2" spans="1:100" s="73" customFormat="1" ht="19.5" customHeight="1" thickBot="1" x14ac:dyDescent="0.3">
      <c r="A2" s="78"/>
      <c r="B2" s="258" t="s">
        <v>170</v>
      </c>
      <c r="C2" s="160"/>
      <c r="D2" s="84"/>
      <c r="E2" s="159"/>
      <c r="F2" s="79"/>
      <c r="G2" s="78"/>
      <c r="H2" s="78"/>
      <c r="I2" s="78"/>
      <c r="J2" s="78"/>
      <c r="K2" s="78"/>
      <c r="L2" s="7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</row>
    <row r="3" spans="1:100" ht="15.6" customHeight="1" thickBot="1" x14ac:dyDescent="0.3">
      <c r="A3" s="82"/>
      <c r="B3" s="259"/>
      <c r="C3" s="82"/>
      <c r="D3" s="83"/>
      <c r="E3" s="81"/>
      <c r="F3" s="95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</row>
    <row r="4" spans="1:100" ht="15.6" customHeight="1" x14ac:dyDescent="0.2">
      <c r="A4" s="82"/>
      <c r="B4" s="256" t="s">
        <v>9</v>
      </c>
      <c r="C4" s="440"/>
      <c r="D4" s="441"/>
      <c r="E4" s="442"/>
      <c r="F4" s="95"/>
      <c r="AB4" s="95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</row>
    <row r="5" spans="1:100" ht="15" customHeight="1" x14ac:dyDescent="0.2">
      <c r="A5" s="82"/>
      <c r="B5" s="256" t="s">
        <v>169</v>
      </c>
      <c r="C5" s="452"/>
      <c r="D5" s="453"/>
      <c r="E5" s="454"/>
      <c r="F5" s="79"/>
      <c r="AB5" s="95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</row>
    <row r="6" spans="1:100" s="239" customFormat="1" ht="39" customHeight="1" x14ac:dyDescent="0.2">
      <c r="A6" s="238"/>
      <c r="B6" s="256" t="s">
        <v>460</v>
      </c>
      <c r="C6" s="455"/>
      <c r="D6" s="456"/>
      <c r="E6" s="457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</row>
    <row r="7" spans="1:100" ht="28.5" customHeight="1" x14ac:dyDescent="0.2">
      <c r="A7" s="82"/>
      <c r="B7" s="256" t="s">
        <v>71</v>
      </c>
      <c r="C7" s="455"/>
      <c r="D7" s="456"/>
      <c r="E7" s="457"/>
      <c r="F7" s="96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</row>
    <row r="8" spans="1:100" ht="15" customHeight="1" x14ac:dyDescent="0.2">
      <c r="A8" s="82"/>
      <c r="B8" s="256" t="s">
        <v>13</v>
      </c>
      <c r="C8" s="452"/>
      <c r="D8" s="453"/>
      <c r="E8" s="454"/>
      <c r="F8" s="96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</row>
    <row r="9" spans="1:100" ht="15" customHeight="1" x14ac:dyDescent="0.2">
      <c r="A9" s="82"/>
      <c r="B9" s="256" t="s">
        <v>38</v>
      </c>
      <c r="C9" s="452"/>
      <c r="D9" s="453"/>
      <c r="E9" s="454"/>
      <c r="F9" s="96"/>
      <c r="M9" s="96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</row>
    <row r="10" spans="1:100" ht="15" customHeight="1" x14ac:dyDescent="0.2">
      <c r="A10" s="82"/>
      <c r="B10" s="257" t="s">
        <v>160</v>
      </c>
      <c r="C10" s="452"/>
      <c r="D10" s="453"/>
      <c r="E10" s="454"/>
      <c r="F10" s="96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</row>
    <row r="11" spans="1:100" ht="15" customHeight="1" x14ac:dyDescent="0.2">
      <c r="A11" s="82"/>
      <c r="B11" s="257" t="s">
        <v>180</v>
      </c>
      <c r="C11" s="452"/>
      <c r="D11" s="453"/>
      <c r="E11" s="454"/>
      <c r="F11" s="96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</row>
    <row r="12" spans="1:100" ht="15" customHeight="1" x14ac:dyDescent="0.2">
      <c r="A12" s="82"/>
      <c r="B12" s="257" t="s">
        <v>181</v>
      </c>
      <c r="C12" s="461"/>
      <c r="D12" s="462"/>
      <c r="E12" s="463"/>
      <c r="F12" s="96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</row>
    <row r="13" spans="1:100" ht="15" customHeight="1" x14ac:dyDescent="0.2">
      <c r="A13" s="82"/>
      <c r="B13" s="256" t="s">
        <v>101</v>
      </c>
      <c r="C13" s="452"/>
      <c r="D13" s="453"/>
      <c r="E13" s="454"/>
      <c r="F13" s="96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</row>
    <row r="14" spans="1:100" ht="15" customHeight="1" x14ac:dyDescent="0.2">
      <c r="A14" s="82"/>
      <c r="B14" s="256" t="s">
        <v>72</v>
      </c>
      <c r="C14" s="452"/>
      <c r="D14" s="453"/>
      <c r="E14" s="454"/>
      <c r="F14" s="96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</row>
    <row r="15" spans="1:100" ht="15" customHeight="1" thickBot="1" x14ac:dyDescent="0.25">
      <c r="A15" s="82"/>
      <c r="B15" s="256" t="s">
        <v>68</v>
      </c>
      <c r="C15" s="458"/>
      <c r="D15" s="459"/>
      <c r="E15" s="460"/>
      <c r="F15" s="96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</row>
    <row r="16" spans="1:100" ht="15.6" customHeight="1" x14ac:dyDescent="0.25">
      <c r="A16" s="82"/>
      <c r="B16" s="95"/>
      <c r="C16" s="82"/>
      <c r="D16" s="82"/>
      <c r="E16" s="82"/>
      <c r="F16" s="78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</row>
    <row r="17" spans="1:100" ht="15.6" customHeight="1" thickBot="1" x14ac:dyDescent="0.25">
      <c r="A17" s="82"/>
      <c r="B17" s="82"/>
      <c r="C17" s="82"/>
      <c r="D17" s="82"/>
      <c r="E17" s="82"/>
      <c r="F17" s="79"/>
      <c r="AB17" s="97"/>
      <c r="AC17" s="97"/>
      <c r="AD17" s="97"/>
      <c r="AE17" s="97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</row>
    <row r="18" spans="1:100" ht="15" customHeight="1" x14ac:dyDescent="0.25">
      <c r="A18" s="82"/>
      <c r="B18" s="217" t="s">
        <v>16</v>
      </c>
      <c r="C18" s="186"/>
      <c r="D18" s="161"/>
      <c r="E18" s="85"/>
      <c r="F18" s="86"/>
      <c r="G18" s="86"/>
      <c r="N18" s="95"/>
      <c r="AC18" s="98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</row>
    <row r="19" spans="1:100" ht="12.75" x14ac:dyDescent="0.2">
      <c r="A19" s="82"/>
      <c r="B19" s="213" t="s">
        <v>164</v>
      </c>
      <c r="C19" s="179">
        <f>C20+C21</f>
        <v>0</v>
      </c>
      <c r="D19" s="82"/>
      <c r="E19" s="88"/>
      <c r="F19" s="88"/>
      <c r="G19" s="88"/>
      <c r="AE19" s="93"/>
      <c r="AF19" s="93"/>
      <c r="AG19" s="93"/>
      <c r="AH19" s="93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</row>
    <row r="20" spans="1:100" ht="15" x14ac:dyDescent="0.2">
      <c r="A20" s="82"/>
      <c r="B20" s="214" t="s">
        <v>175</v>
      </c>
      <c r="C20" s="180"/>
      <c r="D20" s="82"/>
      <c r="E20" s="88"/>
      <c r="F20" s="88"/>
      <c r="G20" s="88"/>
      <c r="AD20" s="94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</row>
    <row r="21" spans="1:100" ht="15" x14ac:dyDescent="0.2">
      <c r="A21" s="82"/>
      <c r="B21" s="214" t="s">
        <v>176</v>
      </c>
      <c r="C21" s="180"/>
      <c r="D21" s="82"/>
      <c r="E21" s="88"/>
      <c r="F21" s="88"/>
      <c r="G21" s="88"/>
      <c r="AD21" s="94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</row>
    <row r="22" spans="1:100" ht="15" x14ac:dyDescent="0.2">
      <c r="A22" s="82"/>
      <c r="B22" s="215" t="s">
        <v>161</v>
      </c>
      <c r="C22" s="181">
        <v>1</v>
      </c>
      <c r="D22" s="82"/>
      <c r="E22" s="88"/>
      <c r="F22" s="88"/>
      <c r="G22" s="88"/>
      <c r="AB22" s="97"/>
      <c r="AC22" s="93"/>
      <c r="AE22" s="94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</row>
    <row r="23" spans="1:100" ht="15" x14ac:dyDescent="0.2">
      <c r="A23" s="82"/>
      <c r="B23" s="215" t="s">
        <v>344</v>
      </c>
      <c r="C23" s="182"/>
      <c r="D23" s="79"/>
      <c r="E23" s="88"/>
      <c r="F23" s="88"/>
      <c r="G23" s="88"/>
      <c r="AC23" s="93"/>
      <c r="AE23" s="94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</row>
    <row r="24" spans="1:100" ht="15.75" thickBot="1" x14ac:dyDescent="0.25">
      <c r="A24" s="82"/>
      <c r="B24" s="216" t="s">
        <v>163</v>
      </c>
      <c r="C24" s="183"/>
      <c r="D24" s="79"/>
      <c r="E24" s="88"/>
      <c r="F24" s="88"/>
      <c r="G24" s="88"/>
      <c r="AC24" s="93"/>
      <c r="AE24" s="94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</row>
    <row r="25" spans="1:100" ht="15" x14ac:dyDescent="0.2">
      <c r="A25" s="82"/>
      <c r="B25" s="218" t="s">
        <v>177</v>
      </c>
      <c r="C25" s="187">
        <f>C19*C24*C22</f>
        <v>0</v>
      </c>
      <c r="D25" s="82"/>
      <c r="E25" s="88"/>
      <c r="F25" s="88"/>
      <c r="G25" s="88"/>
      <c r="AC25" s="93"/>
      <c r="AE25" s="94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</row>
    <row r="26" spans="1:100" ht="15.75" thickBot="1" x14ac:dyDescent="0.25">
      <c r="A26" s="82"/>
      <c r="B26" s="219" t="s">
        <v>178</v>
      </c>
      <c r="C26" s="184">
        <f>C19*C24*C23</f>
        <v>0</v>
      </c>
      <c r="D26" s="82"/>
      <c r="E26" s="88"/>
      <c r="F26" s="88"/>
      <c r="G26" s="88"/>
      <c r="AC26" s="93"/>
      <c r="AE26" s="94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0" ht="15.75" thickBot="1" x14ac:dyDescent="0.25">
      <c r="A27" s="82"/>
      <c r="B27" s="82"/>
      <c r="C27" s="82"/>
      <c r="D27" s="82"/>
      <c r="E27" s="88"/>
      <c r="F27" s="88"/>
      <c r="G27" s="88"/>
      <c r="AC27" s="93"/>
      <c r="AE27" s="94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</row>
    <row r="28" spans="1:100" ht="15.6" customHeight="1" x14ac:dyDescent="0.25">
      <c r="A28" s="82"/>
      <c r="B28" s="217" t="s">
        <v>14</v>
      </c>
      <c r="C28" s="186"/>
      <c r="D28" s="82"/>
      <c r="E28" s="88"/>
      <c r="F28" s="88"/>
      <c r="G28" s="88"/>
      <c r="AB28" s="95"/>
      <c r="AC28" s="93"/>
      <c r="AE28" s="94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</row>
    <row r="29" spans="1:100" ht="15" x14ac:dyDescent="0.2">
      <c r="A29" s="82"/>
      <c r="B29" s="210" t="s">
        <v>0</v>
      </c>
      <c r="C29" s="221">
        <f>Kalkulation!D19</f>
        <v>0</v>
      </c>
      <c r="D29" s="82"/>
      <c r="E29" s="85"/>
      <c r="F29" s="85"/>
      <c r="G29" s="85"/>
      <c r="AC29" s="93"/>
      <c r="AE29" s="94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</row>
    <row r="30" spans="1:100" ht="15" x14ac:dyDescent="0.2">
      <c r="A30" s="82"/>
      <c r="B30" s="211" t="s">
        <v>85</v>
      </c>
      <c r="C30" s="222">
        <f>Kalkulation!D32</f>
        <v>0</v>
      </c>
      <c r="D30" s="82"/>
      <c r="E30" s="82"/>
      <c r="F30" s="88"/>
      <c r="AC30" s="93"/>
      <c r="AE30" s="94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</row>
    <row r="31" spans="1:100" ht="15" x14ac:dyDescent="0.2">
      <c r="A31" s="82"/>
      <c r="B31" s="212" t="s">
        <v>67</v>
      </c>
      <c r="C31" s="223">
        <f>Kalkulation!D46</f>
        <v>0</v>
      </c>
      <c r="D31" s="82"/>
      <c r="E31" s="87"/>
      <c r="F31" s="88"/>
      <c r="G31" s="88"/>
      <c r="AC31" s="93"/>
      <c r="AE31" s="94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</row>
    <row r="32" spans="1:100" ht="15.75" thickBot="1" x14ac:dyDescent="0.25">
      <c r="A32" s="82"/>
      <c r="B32" s="219" t="s">
        <v>14</v>
      </c>
      <c r="C32" s="224">
        <f>C31-SUM(C29:C30)</f>
        <v>0</v>
      </c>
      <c r="D32" s="82"/>
      <c r="E32" s="87"/>
      <c r="F32" s="88"/>
      <c r="G32" s="88"/>
      <c r="AC32" s="93"/>
      <c r="AE32" s="94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</row>
    <row r="33" spans="1:100" ht="15.75" thickBot="1" x14ac:dyDescent="0.25">
      <c r="A33" s="82"/>
      <c r="B33" s="82"/>
      <c r="C33" s="82"/>
      <c r="D33" s="82"/>
      <c r="E33" s="87"/>
      <c r="F33" s="88"/>
      <c r="G33" s="88"/>
      <c r="AC33" s="93"/>
      <c r="AE33" s="94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</row>
    <row r="34" spans="1:100" ht="15.75" x14ac:dyDescent="0.2">
      <c r="A34" s="82"/>
      <c r="B34" s="217" t="s">
        <v>28</v>
      </c>
      <c r="C34" s="225"/>
      <c r="D34" s="82"/>
      <c r="E34" s="87"/>
      <c r="F34" s="88"/>
      <c r="G34" s="88"/>
      <c r="AC34" s="93"/>
      <c r="AE34" s="94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</row>
    <row r="35" spans="1:100" ht="15.6" customHeight="1" thickBot="1" x14ac:dyDescent="0.25">
      <c r="A35" s="82"/>
      <c r="B35" s="209" t="s">
        <v>29</v>
      </c>
      <c r="C35" s="226">
        <f>IFERROR(C32/C26,0)</f>
        <v>0</v>
      </c>
      <c r="D35" s="82"/>
      <c r="E35" s="82"/>
      <c r="F35" s="88"/>
      <c r="G35" s="92"/>
      <c r="N35" s="80"/>
      <c r="O35" s="129"/>
      <c r="P35" s="129"/>
      <c r="Q35" s="129"/>
      <c r="R35" s="129"/>
      <c r="S35" s="129"/>
      <c r="T35" s="129"/>
      <c r="U35" s="129"/>
      <c r="AC35" s="93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</row>
    <row r="36" spans="1:100" ht="15.6" customHeight="1" thickBot="1" x14ac:dyDescent="0.25">
      <c r="A36" s="82"/>
      <c r="B36" s="89"/>
      <c r="C36" s="90"/>
      <c r="D36" s="82"/>
      <c r="E36" s="87"/>
      <c r="F36" s="88"/>
      <c r="G36" s="88"/>
      <c r="N36" s="129"/>
      <c r="AC36" s="93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</row>
    <row r="37" spans="1:100" s="82" customFormat="1" ht="15.6" customHeight="1" x14ac:dyDescent="0.2">
      <c r="B37" s="220" t="s">
        <v>183</v>
      </c>
      <c r="C37" s="227"/>
      <c r="E37" s="87"/>
      <c r="F37" s="88"/>
      <c r="G37" s="88"/>
      <c r="H37" s="79"/>
      <c r="I37" s="79"/>
      <c r="J37" s="79"/>
      <c r="K37" s="79"/>
      <c r="L37" s="79"/>
      <c r="M37" s="79"/>
      <c r="N37" s="12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93"/>
      <c r="AD37" s="79"/>
      <c r="AE37" s="79"/>
      <c r="AF37" s="79"/>
      <c r="AG37" s="79"/>
      <c r="AH37" s="79"/>
      <c r="AI37" s="79"/>
    </row>
    <row r="38" spans="1:100" s="82" customFormat="1" ht="15.6" customHeight="1" x14ac:dyDescent="0.2">
      <c r="B38" s="206" t="s">
        <v>16</v>
      </c>
      <c r="C38" s="228">
        <f>C20*C24*C23</f>
        <v>0</v>
      </c>
      <c r="E38" s="87"/>
      <c r="F38" s="88"/>
      <c r="G38" s="88"/>
      <c r="H38" s="79"/>
      <c r="I38" s="79"/>
      <c r="J38" s="79"/>
      <c r="K38" s="79"/>
      <c r="L38" s="79"/>
      <c r="M38" s="79"/>
      <c r="N38" s="12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93"/>
      <c r="AD38" s="79"/>
      <c r="AE38" s="79"/>
      <c r="AF38" s="79"/>
      <c r="AG38" s="79"/>
      <c r="AH38" s="79"/>
      <c r="AI38" s="79"/>
    </row>
    <row r="39" spans="1:100" s="82" customFormat="1" ht="15.6" customHeight="1" x14ac:dyDescent="0.2">
      <c r="B39" s="207" t="s">
        <v>182</v>
      </c>
      <c r="C39" s="229">
        <f>IFERROR(C32/C26,0)</f>
        <v>0</v>
      </c>
      <c r="E39" s="87"/>
      <c r="F39" s="88"/>
      <c r="G39" s="8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93"/>
      <c r="AD39" s="79"/>
      <c r="AE39" s="79"/>
      <c r="AF39" s="79"/>
      <c r="AG39" s="79"/>
      <c r="AH39" s="79"/>
      <c r="AI39" s="79"/>
    </row>
    <row r="40" spans="1:100" s="82" customFormat="1" ht="15.6" customHeight="1" thickBot="1" x14ac:dyDescent="0.25">
      <c r="B40" s="208" t="s">
        <v>162</v>
      </c>
      <c r="C40" s="230">
        <f>+C38*C39</f>
        <v>0</v>
      </c>
      <c r="E40" s="87"/>
      <c r="F40" s="88"/>
      <c r="G40" s="88"/>
      <c r="H40" s="79"/>
      <c r="I40" s="79"/>
      <c r="J40" s="79"/>
      <c r="K40" s="79"/>
      <c r="L40" s="79"/>
      <c r="M40" s="79"/>
      <c r="N40" s="95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93"/>
      <c r="AD40" s="79"/>
      <c r="AE40" s="79"/>
      <c r="AF40" s="79"/>
      <c r="AG40" s="79"/>
      <c r="AH40" s="79"/>
      <c r="AI40" s="79"/>
    </row>
    <row r="41" spans="1:100" s="82" customFormat="1" ht="15.6" customHeight="1" thickBot="1" x14ac:dyDescent="0.25">
      <c r="B41" s="89"/>
      <c r="C41" s="90"/>
      <c r="E41" s="87"/>
      <c r="F41" s="88"/>
      <c r="G41" s="8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93"/>
      <c r="AD41" s="79"/>
      <c r="AE41" s="79"/>
      <c r="AF41" s="79"/>
      <c r="AG41" s="79"/>
      <c r="AH41" s="79"/>
      <c r="AI41" s="79"/>
    </row>
    <row r="42" spans="1:100" s="82" customFormat="1" ht="15.6" customHeight="1" x14ac:dyDescent="0.25">
      <c r="B42" s="220" t="s">
        <v>23</v>
      </c>
      <c r="C42" s="443"/>
      <c r="D42" s="444"/>
      <c r="E42" s="445"/>
      <c r="F42" s="88"/>
      <c r="G42" s="8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93"/>
      <c r="AD42" s="79"/>
      <c r="AE42" s="79"/>
      <c r="AF42" s="79"/>
      <c r="AG42" s="79"/>
      <c r="AH42" s="79"/>
      <c r="AI42" s="79"/>
    </row>
    <row r="43" spans="1:100" ht="99.95" customHeight="1" x14ac:dyDescent="0.2">
      <c r="A43" s="82"/>
      <c r="B43" s="185" t="s">
        <v>179</v>
      </c>
      <c r="C43" s="446"/>
      <c r="D43" s="447"/>
      <c r="E43" s="448"/>
      <c r="F43" s="79"/>
      <c r="G43" s="88"/>
      <c r="AC43" s="93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</row>
    <row r="44" spans="1:100" ht="99.95" customHeight="1" thickBot="1" x14ac:dyDescent="0.25">
      <c r="A44" s="82"/>
      <c r="B44" s="178" t="s">
        <v>185</v>
      </c>
      <c r="C44" s="449"/>
      <c r="D44" s="450"/>
      <c r="E44" s="451"/>
      <c r="F44" s="79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</row>
    <row r="45" spans="1:100" s="72" customFormat="1" ht="15" customHeight="1" x14ac:dyDescent="0.2">
      <c r="A45" s="79"/>
      <c r="B45" s="91"/>
      <c r="C45" s="91"/>
      <c r="D45" s="91"/>
      <c r="E45" s="91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7"/>
      <c r="AC45" s="97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</row>
    <row r="46" spans="1:100" ht="15.6" customHeight="1" x14ac:dyDescent="0.2">
      <c r="A46" s="82"/>
      <c r="B46" s="91"/>
      <c r="C46" s="91"/>
      <c r="D46" s="91"/>
      <c r="E46" s="91"/>
      <c r="F46" s="79"/>
      <c r="AC46" s="93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</row>
    <row r="47" spans="1:100" ht="29.1" customHeight="1" x14ac:dyDescent="0.2">
      <c r="A47" s="82"/>
      <c r="B47" s="91"/>
      <c r="C47" s="91"/>
      <c r="D47" s="91"/>
      <c r="E47" s="91"/>
      <c r="F47" s="79"/>
      <c r="AC47" s="93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</row>
    <row r="48" spans="1:100" ht="15.6" customHeight="1" x14ac:dyDescent="0.2">
      <c r="A48" s="82"/>
      <c r="B48" s="82"/>
      <c r="C48" s="82"/>
      <c r="D48" s="82"/>
      <c r="E48" s="82"/>
      <c r="F48" s="79"/>
      <c r="AB48" s="97"/>
      <c r="AC48" s="93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</row>
    <row r="49" spans="1:100" ht="15.6" customHeight="1" x14ac:dyDescent="0.2">
      <c r="A49" s="82"/>
      <c r="B49" s="82"/>
      <c r="C49" s="82"/>
      <c r="D49" s="82"/>
      <c r="E49" s="82"/>
      <c r="F49" s="79"/>
      <c r="AC49" s="93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</row>
    <row r="50" spans="1:100" ht="15.6" customHeight="1" x14ac:dyDescent="0.2">
      <c r="A50" s="82"/>
      <c r="B50" s="82"/>
      <c r="C50" s="82"/>
      <c r="D50" s="82"/>
      <c r="E50" s="82"/>
      <c r="F50" s="79"/>
      <c r="AC50" s="93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</row>
    <row r="51" spans="1:100" ht="15.6" customHeight="1" x14ac:dyDescent="0.2">
      <c r="A51" s="82"/>
      <c r="B51" s="82"/>
      <c r="C51" s="82"/>
      <c r="D51" s="82"/>
      <c r="E51" s="82"/>
      <c r="F51" s="79"/>
      <c r="AC51" s="93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</row>
    <row r="52" spans="1:100" ht="15.6" customHeight="1" x14ac:dyDescent="0.2">
      <c r="A52" s="82"/>
      <c r="B52" s="82"/>
      <c r="C52" s="82"/>
      <c r="D52" s="82"/>
      <c r="E52" s="82"/>
      <c r="F52" s="79"/>
      <c r="AC52" s="93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</row>
    <row r="53" spans="1:100" ht="15.6" customHeight="1" x14ac:dyDescent="0.2">
      <c r="A53" s="82"/>
      <c r="B53" s="82"/>
      <c r="C53" s="82"/>
      <c r="D53" s="82"/>
      <c r="E53" s="82"/>
      <c r="F53" s="79"/>
      <c r="AC53" s="93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</row>
    <row r="54" spans="1:100" ht="15.6" customHeight="1" x14ac:dyDescent="0.2">
      <c r="A54" s="82"/>
      <c r="B54" s="82"/>
      <c r="C54" s="82"/>
      <c r="D54" s="82"/>
      <c r="E54" s="82"/>
      <c r="F54" s="79"/>
      <c r="AC54" s="93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</row>
    <row r="55" spans="1:100" ht="15.6" customHeight="1" x14ac:dyDescent="0.2">
      <c r="A55" s="82"/>
      <c r="B55" s="82"/>
      <c r="C55" s="82"/>
      <c r="D55" s="82"/>
      <c r="E55" s="82"/>
      <c r="F55" s="79"/>
      <c r="AC55" s="93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</row>
    <row r="56" spans="1:100" ht="15.6" customHeight="1" x14ac:dyDescent="0.2">
      <c r="A56" s="82"/>
      <c r="B56" s="82"/>
      <c r="C56" s="82"/>
      <c r="D56" s="82"/>
      <c r="E56" s="82"/>
      <c r="F56" s="79"/>
      <c r="AC56" s="93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</row>
    <row r="57" spans="1:100" ht="15.6" customHeight="1" x14ac:dyDescent="0.2">
      <c r="A57" s="82"/>
      <c r="B57" s="82"/>
      <c r="C57" s="82"/>
      <c r="D57" s="82"/>
      <c r="E57" s="82"/>
      <c r="F57" s="79"/>
      <c r="AC57" s="93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</row>
    <row r="58" spans="1:100" ht="15.6" customHeight="1" x14ac:dyDescent="0.2">
      <c r="A58" s="82"/>
      <c r="B58" s="82"/>
      <c r="C58" s="82"/>
      <c r="D58" s="82"/>
      <c r="E58" s="82"/>
      <c r="F58" s="79"/>
      <c r="AC58" s="93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</row>
    <row r="59" spans="1:100" ht="15.6" customHeight="1" x14ac:dyDescent="0.2">
      <c r="A59" s="82"/>
      <c r="B59" s="82"/>
      <c r="C59" s="82"/>
      <c r="D59" s="82"/>
      <c r="E59" s="82"/>
      <c r="F59" s="79"/>
      <c r="AC59" s="93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</row>
    <row r="60" spans="1:100" ht="15.6" customHeight="1" x14ac:dyDescent="0.2">
      <c r="A60" s="82"/>
      <c r="B60" s="82"/>
      <c r="C60" s="82"/>
      <c r="D60" s="82"/>
      <c r="E60" s="82"/>
      <c r="F60" s="79"/>
      <c r="AC60" s="93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</row>
    <row r="61" spans="1:100" ht="15.6" customHeight="1" x14ac:dyDescent="0.2">
      <c r="A61" s="82"/>
      <c r="B61" s="82"/>
      <c r="C61" s="82"/>
      <c r="D61" s="82"/>
      <c r="E61" s="82"/>
      <c r="F61" s="79"/>
      <c r="AC61" s="93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</row>
    <row r="62" spans="1:100" ht="15.6" customHeight="1" x14ac:dyDescent="0.2">
      <c r="A62" s="82"/>
      <c r="B62" s="82"/>
      <c r="C62" s="82"/>
      <c r="D62" s="82"/>
      <c r="E62" s="82"/>
      <c r="F62" s="79"/>
      <c r="AC62" s="93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</row>
    <row r="63" spans="1:100" ht="15.6" customHeight="1" x14ac:dyDescent="0.2">
      <c r="A63" s="82"/>
      <c r="B63" s="82"/>
      <c r="C63" s="82"/>
      <c r="D63" s="82"/>
      <c r="E63" s="82"/>
      <c r="F63" s="79"/>
      <c r="AC63" s="93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</row>
    <row r="64" spans="1:100" ht="15.6" customHeight="1" x14ac:dyDescent="0.2">
      <c r="A64" s="82"/>
      <c r="B64" s="82"/>
      <c r="C64" s="82"/>
      <c r="D64" s="82"/>
      <c r="E64" s="82"/>
      <c r="F64" s="79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</row>
    <row r="65" spans="1:100" ht="15.6" customHeight="1" x14ac:dyDescent="0.2">
      <c r="A65" s="82"/>
      <c r="B65" s="82"/>
      <c r="C65" s="82"/>
      <c r="D65" s="82"/>
      <c r="E65" s="82"/>
      <c r="F65" s="79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</row>
    <row r="66" spans="1:100" ht="15.6" customHeight="1" x14ac:dyDescent="0.2">
      <c r="A66" s="82"/>
      <c r="B66" s="82"/>
      <c r="C66" s="82"/>
      <c r="D66" s="82"/>
      <c r="E66" s="82"/>
      <c r="F66" s="79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</row>
    <row r="67" spans="1:100" ht="15.6" customHeight="1" x14ac:dyDescent="0.2">
      <c r="A67" s="82"/>
      <c r="B67" s="82"/>
      <c r="C67" s="82"/>
      <c r="D67" s="82"/>
      <c r="E67" s="82"/>
      <c r="F67" s="79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</row>
    <row r="68" spans="1:100" ht="15.6" customHeight="1" x14ac:dyDescent="0.2">
      <c r="A68" s="82"/>
      <c r="B68" s="82"/>
      <c r="C68" s="82"/>
      <c r="D68" s="82"/>
      <c r="E68" s="82"/>
      <c r="F68" s="79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</row>
    <row r="69" spans="1:100" ht="15.6" customHeight="1" x14ac:dyDescent="0.2">
      <c r="A69" s="82"/>
      <c r="B69" s="82"/>
      <c r="C69" s="82"/>
      <c r="D69" s="82"/>
      <c r="E69" s="82"/>
      <c r="F69" s="79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</row>
    <row r="70" spans="1:100" ht="15.6" customHeight="1" x14ac:dyDescent="0.2">
      <c r="A70" s="82"/>
      <c r="B70" s="82"/>
      <c r="C70" s="82"/>
      <c r="D70" s="82"/>
      <c r="E70" s="82"/>
      <c r="F70" s="79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</row>
    <row r="71" spans="1:100" ht="15.6" customHeight="1" x14ac:dyDescent="0.2">
      <c r="A71" s="82"/>
      <c r="B71" s="82"/>
      <c r="C71" s="82"/>
      <c r="D71" s="82"/>
      <c r="E71" s="82"/>
      <c r="F71" s="79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</row>
    <row r="72" spans="1:100" ht="15.6" customHeight="1" x14ac:dyDescent="0.2">
      <c r="A72" s="82"/>
      <c r="B72" s="82"/>
      <c r="C72" s="82"/>
      <c r="D72" s="82"/>
      <c r="E72" s="82"/>
      <c r="F72" s="79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</row>
    <row r="73" spans="1:100" ht="15.6" customHeight="1" x14ac:dyDescent="0.2">
      <c r="A73" s="82"/>
      <c r="B73" s="82"/>
      <c r="C73" s="82"/>
      <c r="D73" s="82"/>
      <c r="E73" s="82"/>
      <c r="F73" s="79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</row>
    <row r="74" spans="1:100" ht="15.6" customHeight="1" x14ac:dyDescent="0.2">
      <c r="A74" s="82"/>
      <c r="B74" s="82"/>
      <c r="C74" s="82"/>
      <c r="D74" s="82"/>
      <c r="E74" s="82"/>
      <c r="F74" s="79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</row>
    <row r="75" spans="1:100" ht="15.6" customHeight="1" x14ac:dyDescent="0.2">
      <c r="A75" s="82"/>
      <c r="B75" s="82"/>
      <c r="C75" s="82"/>
      <c r="D75" s="82"/>
      <c r="E75" s="82"/>
      <c r="F75" s="79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</row>
    <row r="76" spans="1:100" ht="15.6" customHeight="1" x14ac:dyDescent="0.2">
      <c r="A76" s="82"/>
      <c r="B76" s="82"/>
      <c r="C76" s="82"/>
      <c r="D76" s="82"/>
      <c r="E76" s="82"/>
      <c r="F76" s="79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</row>
    <row r="77" spans="1:100" ht="15.6" customHeight="1" x14ac:dyDescent="0.2">
      <c r="A77" s="82"/>
      <c r="B77" s="82"/>
      <c r="C77" s="82"/>
      <c r="D77" s="82"/>
      <c r="E77" s="82"/>
      <c r="F77" s="79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</row>
    <row r="78" spans="1:100" ht="15.6" customHeight="1" x14ac:dyDescent="0.2">
      <c r="A78" s="82"/>
      <c r="B78" s="82"/>
      <c r="C78" s="82"/>
      <c r="D78" s="82"/>
      <c r="E78" s="82"/>
      <c r="F78" s="79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</row>
    <row r="79" spans="1:100" ht="15.6" customHeight="1" x14ac:dyDescent="0.2">
      <c r="A79" s="82"/>
      <c r="B79" s="82"/>
      <c r="C79" s="82"/>
      <c r="D79" s="82"/>
      <c r="E79" s="82"/>
      <c r="F79" s="79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</row>
    <row r="80" spans="1:100" ht="15.6" customHeight="1" x14ac:dyDescent="0.2">
      <c r="A80" s="82"/>
      <c r="B80" s="82"/>
      <c r="C80" s="82"/>
      <c r="D80" s="82"/>
      <c r="E80" s="82"/>
      <c r="F80" s="79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</row>
    <row r="81" spans="1:100" ht="15.6" customHeight="1" x14ac:dyDescent="0.2">
      <c r="A81" s="82"/>
      <c r="B81" s="82"/>
      <c r="C81" s="82"/>
      <c r="D81" s="82"/>
      <c r="E81" s="82"/>
      <c r="F81" s="79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</row>
    <row r="82" spans="1:100" ht="15.6" customHeight="1" x14ac:dyDescent="0.2">
      <c r="A82" s="82"/>
      <c r="B82" s="82"/>
      <c r="C82" s="82"/>
      <c r="D82" s="82"/>
      <c r="E82" s="82"/>
      <c r="F82" s="79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</row>
    <row r="83" spans="1:100" ht="15.6" customHeight="1" x14ac:dyDescent="0.2">
      <c r="A83" s="82"/>
      <c r="B83" s="82"/>
      <c r="C83" s="82"/>
      <c r="D83" s="82"/>
      <c r="E83" s="82"/>
      <c r="F83" s="79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</row>
    <row r="84" spans="1:100" ht="15.6" customHeight="1" x14ac:dyDescent="0.2">
      <c r="A84" s="82"/>
      <c r="B84" s="82"/>
      <c r="C84" s="82"/>
      <c r="D84" s="82"/>
      <c r="E84" s="82"/>
      <c r="F84" s="79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</row>
    <row r="85" spans="1:100" ht="15.6" customHeight="1" x14ac:dyDescent="0.2">
      <c r="A85" s="82"/>
      <c r="B85" s="82"/>
      <c r="C85" s="82"/>
      <c r="D85" s="82"/>
      <c r="E85" s="82"/>
      <c r="F85" s="79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</row>
    <row r="86" spans="1:100" ht="15.6" customHeight="1" x14ac:dyDescent="0.2">
      <c r="A86" s="82"/>
      <c r="B86" s="82"/>
      <c r="C86" s="82"/>
      <c r="D86" s="82"/>
      <c r="E86" s="82"/>
      <c r="F86" s="79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</row>
    <row r="87" spans="1:100" ht="15.6" customHeight="1" x14ac:dyDescent="0.2">
      <c r="A87" s="82"/>
      <c r="B87" s="82"/>
      <c r="C87" s="82"/>
      <c r="D87" s="82"/>
      <c r="E87" s="82"/>
      <c r="F87" s="79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</row>
    <row r="88" spans="1:100" ht="15.6" customHeight="1" x14ac:dyDescent="0.2">
      <c r="A88" s="82"/>
      <c r="B88" s="82"/>
      <c r="C88" s="82"/>
      <c r="D88" s="82"/>
      <c r="E88" s="82"/>
      <c r="F88" s="79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</row>
    <row r="89" spans="1:100" ht="15.6" customHeight="1" x14ac:dyDescent="0.2">
      <c r="A89" s="82"/>
      <c r="B89" s="82"/>
      <c r="C89" s="82"/>
      <c r="D89" s="82"/>
      <c r="E89" s="82"/>
      <c r="F89" s="79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</row>
    <row r="90" spans="1:100" ht="15.6" customHeight="1" x14ac:dyDescent="0.2">
      <c r="A90" s="82"/>
      <c r="B90" s="82"/>
      <c r="C90" s="82"/>
      <c r="D90" s="82"/>
      <c r="E90" s="82"/>
      <c r="F90" s="79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</row>
    <row r="91" spans="1:100" ht="15.6" customHeight="1" x14ac:dyDescent="0.2">
      <c r="A91" s="82"/>
      <c r="B91" s="82"/>
      <c r="C91" s="82"/>
      <c r="D91" s="82"/>
      <c r="E91" s="82"/>
      <c r="F91" s="79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</row>
    <row r="92" spans="1:100" ht="15.6" customHeight="1" x14ac:dyDescent="0.2">
      <c r="A92" s="82"/>
      <c r="B92" s="82"/>
      <c r="C92" s="82"/>
      <c r="D92" s="82"/>
      <c r="E92" s="82"/>
      <c r="F92" s="79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</row>
    <row r="93" spans="1:100" ht="15.6" customHeight="1" x14ac:dyDescent="0.2">
      <c r="A93" s="82"/>
      <c r="B93" s="82"/>
      <c r="C93" s="82"/>
      <c r="D93" s="82"/>
      <c r="E93" s="82"/>
      <c r="F93" s="79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</row>
    <row r="94" spans="1:100" ht="15.6" customHeight="1" x14ac:dyDescent="0.2">
      <c r="A94" s="82"/>
      <c r="B94" s="82"/>
      <c r="C94" s="82"/>
      <c r="D94" s="82"/>
      <c r="E94" s="82"/>
      <c r="F94" s="79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</row>
    <row r="95" spans="1:100" ht="15.6" customHeight="1" x14ac:dyDescent="0.2">
      <c r="A95" s="82"/>
      <c r="B95" s="82"/>
      <c r="C95" s="82"/>
      <c r="D95" s="82"/>
      <c r="E95" s="82"/>
      <c r="F95" s="79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</row>
    <row r="96" spans="1:100" ht="15.6" customHeight="1" x14ac:dyDescent="0.2">
      <c r="A96" s="82"/>
      <c r="B96" s="82"/>
      <c r="C96" s="82"/>
      <c r="D96" s="82"/>
      <c r="E96" s="82"/>
      <c r="F96" s="79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</row>
    <row r="97" spans="1:100" ht="15.6" customHeight="1" x14ac:dyDescent="0.2">
      <c r="A97" s="82"/>
      <c r="B97" s="82"/>
      <c r="C97" s="82"/>
      <c r="D97" s="82"/>
      <c r="E97" s="82"/>
      <c r="F97" s="79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</row>
    <row r="98" spans="1:100" ht="15.6" customHeight="1" x14ac:dyDescent="0.2">
      <c r="A98" s="82"/>
      <c r="B98" s="82"/>
      <c r="C98" s="82"/>
      <c r="D98" s="82"/>
      <c r="E98" s="82"/>
      <c r="F98" s="79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</row>
    <row r="99" spans="1:100" ht="15.6" customHeight="1" x14ac:dyDescent="0.2">
      <c r="A99" s="82"/>
      <c r="B99" s="82"/>
      <c r="C99" s="82"/>
      <c r="D99" s="82"/>
      <c r="E99" s="82"/>
      <c r="F99" s="79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</row>
    <row r="100" spans="1:100" ht="15.6" customHeight="1" x14ac:dyDescent="0.2">
      <c r="A100" s="82"/>
      <c r="B100" s="82"/>
      <c r="C100" s="82"/>
      <c r="D100" s="82"/>
      <c r="E100" s="82"/>
      <c r="F100" s="79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</row>
    <row r="101" spans="1:100" ht="15.6" customHeight="1" x14ac:dyDescent="0.2">
      <c r="A101" s="82"/>
      <c r="B101" s="82"/>
      <c r="C101" s="82"/>
      <c r="D101" s="82"/>
      <c r="E101" s="82"/>
      <c r="F101" s="79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</row>
    <row r="102" spans="1:100" ht="15.6" customHeight="1" x14ac:dyDescent="0.2">
      <c r="A102" s="82"/>
      <c r="B102" s="82"/>
      <c r="C102" s="82"/>
      <c r="D102" s="82"/>
      <c r="E102" s="82"/>
      <c r="F102" s="79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</row>
    <row r="103" spans="1:100" ht="15.6" customHeight="1" x14ac:dyDescent="0.2">
      <c r="A103" s="82"/>
      <c r="B103" s="82"/>
      <c r="C103" s="82"/>
      <c r="D103" s="82"/>
      <c r="E103" s="82"/>
      <c r="F103" s="79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</row>
    <row r="104" spans="1:100" ht="15.6" customHeight="1" x14ac:dyDescent="0.2">
      <c r="A104" s="82"/>
      <c r="B104" s="82"/>
      <c r="C104" s="82"/>
      <c r="D104" s="82"/>
      <c r="E104" s="82"/>
      <c r="F104" s="79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</row>
    <row r="105" spans="1:100" ht="15.6" customHeight="1" x14ac:dyDescent="0.2">
      <c r="A105" s="82"/>
      <c r="B105" s="82"/>
      <c r="C105" s="82"/>
      <c r="D105" s="82"/>
      <c r="E105" s="82"/>
      <c r="F105" s="79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</row>
    <row r="106" spans="1:100" ht="15.6" customHeight="1" x14ac:dyDescent="0.2">
      <c r="A106" s="82"/>
      <c r="B106" s="82"/>
      <c r="C106" s="82"/>
      <c r="D106" s="82"/>
      <c r="E106" s="82"/>
      <c r="F106" s="79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</row>
    <row r="107" spans="1:100" ht="15.6" customHeight="1" x14ac:dyDescent="0.2">
      <c r="A107" s="82"/>
      <c r="B107" s="82"/>
      <c r="C107" s="82"/>
      <c r="D107" s="82"/>
      <c r="E107" s="82"/>
      <c r="F107" s="79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</row>
    <row r="108" spans="1:100" ht="15.6" customHeight="1" x14ac:dyDescent="0.2">
      <c r="A108" s="82"/>
      <c r="B108" s="82"/>
      <c r="C108" s="82"/>
      <c r="D108" s="82"/>
      <c r="E108" s="82"/>
      <c r="F108" s="79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</row>
    <row r="109" spans="1:100" ht="15.6" customHeight="1" x14ac:dyDescent="0.2">
      <c r="A109" s="82"/>
      <c r="B109" s="82"/>
      <c r="C109" s="82"/>
      <c r="D109" s="82"/>
      <c r="E109" s="82"/>
      <c r="F109" s="79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</row>
    <row r="110" spans="1:100" ht="15.6" customHeight="1" x14ac:dyDescent="0.2">
      <c r="A110" s="82"/>
      <c r="B110" s="82"/>
      <c r="C110" s="82"/>
      <c r="D110" s="82"/>
      <c r="E110" s="82"/>
      <c r="F110" s="79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</row>
    <row r="111" spans="1:100" ht="15.6" customHeight="1" x14ac:dyDescent="0.2">
      <c r="A111" s="82"/>
      <c r="B111" s="82"/>
      <c r="C111" s="82"/>
      <c r="D111" s="82"/>
      <c r="E111" s="82"/>
      <c r="F111" s="79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</row>
    <row r="112" spans="1:100" ht="15.6" customHeight="1" x14ac:dyDescent="0.2">
      <c r="A112" s="82"/>
      <c r="B112" s="82"/>
      <c r="C112" s="82"/>
      <c r="D112" s="82"/>
      <c r="E112" s="82"/>
      <c r="F112" s="79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</row>
    <row r="113" spans="1:100" ht="15.6" customHeight="1" x14ac:dyDescent="0.2">
      <c r="A113" s="82"/>
      <c r="B113" s="82"/>
      <c r="C113" s="82"/>
      <c r="D113" s="82"/>
      <c r="E113" s="82"/>
      <c r="F113" s="79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</row>
    <row r="114" spans="1:100" ht="15.6" customHeight="1" x14ac:dyDescent="0.2">
      <c r="A114" s="82"/>
      <c r="B114" s="82"/>
      <c r="C114" s="82"/>
      <c r="D114" s="82"/>
      <c r="E114" s="82"/>
      <c r="F114" s="79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</row>
    <row r="115" spans="1:100" ht="15.6" customHeight="1" x14ac:dyDescent="0.2">
      <c r="A115" s="82"/>
      <c r="B115" s="82"/>
      <c r="C115" s="82"/>
      <c r="D115" s="82"/>
      <c r="E115" s="82"/>
      <c r="F115" s="79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</row>
    <row r="116" spans="1:100" ht="15.6" customHeight="1" x14ac:dyDescent="0.2">
      <c r="A116" s="82"/>
      <c r="B116" s="82"/>
      <c r="C116" s="82"/>
      <c r="D116" s="82"/>
      <c r="E116" s="82"/>
      <c r="F116" s="79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</row>
    <row r="117" spans="1:100" ht="15.6" customHeight="1" x14ac:dyDescent="0.2">
      <c r="A117" s="82"/>
      <c r="B117" s="82"/>
      <c r="C117" s="82"/>
      <c r="D117" s="82"/>
      <c r="E117" s="82"/>
      <c r="F117" s="79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</row>
    <row r="118" spans="1:100" ht="15.6" customHeight="1" x14ac:dyDescent="0.2">
      <c r="A118" s="82"/>
      <c r="B118" s="82"/>
      <c r="C118" s="82"/>
      <c r="D118" s="82"/>
      <c r="E118" s="82"/>
      <c r="F118" s="79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</row>
    <row r="119" spans="1:100" ht="15.6" customHeight="1" x14ac:dyDescent="0.2">
      <c r="A119" s="82"/>
      <c r="B119" s="82"/>
      <c r="C119" s="82"/>
      <c r="D119" s="82"/>
      <c r="E119" s="82"/>
      <c r="F119" s="79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</row>
    <row r="120" spans="1:100" ht="15.6" customHeight="1" x14ac:dyDescent="0.2">
      <c r="A120" s="82"/>
      <c r="B120" s="82"/>
      <c r="C120" s="82"/>
      <c r="D120" s="82"/>
      <c r="E120" s="82"/>
      <c r="F120" s="79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</row>
    <row r="121" spans="1:100" ht="15.6" customHeight="1" x14ac:dyDescent="0.2">
      <c r="A121" s="82"/>
      <c r="B121" s="82"/>
      <c r="C121" s="82"/>
      <c r="D121" s="82"/>
      <c r="E121" s="82"/>
      <c r="F121" s="79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</row>
    <row r="122" spans="1:100" ht="15.6" customHeight="1" x14ac:dyDescent="0.2">
      <c r="A122" s="82"/>
      <c r="B122" s="82"/>
      <c r="C122" s="82"/>
      <c r="D122" s="82"/>
      <c r="E122" s="82"/>
      <c r="F122" s="79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</row>
    <row r="123" spans="1:100" ht="15.6" customHeight="1" x14ac:dyDescent="0.2">
      <c r="A123" s="82"/>
      <c r="B123" s="82"/>
      <c r="C123" s="82"/>
      <c r="D123" s="82"/>
      <c r="E123" s="82"/>
      <c r="F123" s="79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</row>
    <row r="124" spans="1:100" ht="15.6" customHeight="1" x14ac:dyDescent="0.2">
      <c r="A124" s="82"/>
      <c r="B124" s="82"/>
      <c r="C124" s="82"/>
      <c r="D124" s="82"/>
      <c r="E124" s="82"/>
      <c r="F124" s="79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</row>
    <row r="125" spans="1:100" ht="15.6" customHeight="1" x14ac:dyDescent="0.2">
      <c r="A125" s="82"/>
      <c r="B125" s="82"/>
      <c r="C125" s="82"/>
      <c r="D125" s="82"/>
      <c r="E125" s="82"/>
      <c r="F125" s="79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</row>
    <row r="126" spans="1:100" ht="15.6" customHeight="1" x14ac:dyDescent="0.2">
      <c r="A126" s="82"/>
      <c r="B126" s="82"/>
      <c r="C126" s="82"/>
      <c r="D126" s="82"/>
      <c r="E126" s="82"/>
      <c r="F126" s="79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</row>
    <row r="127" spans="1:100" ht="15.6" customHeight="1" x14ac:dyDescent="0.2">
      <c r="A127" s="82"/>
      <c r="B127" s="82"/>
      <c r="C127" s="82"/>
      <c r="D127" s="82"/>
      <c r="E127" s="82"/>
      <c r="F127" s="79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</row>
    <row r="128" spans="1:100" ht="15.6" customHeight="1" x14ac:dyDescent="0.2">
      <c r="A128" s="82"/>
      <c r="B128" s="82"/>
      <c r="C128" s="82"/>
      <c r="D128" s="82"/>
      <c r="E128" s="82"/>
      <c r="F128" s="79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</row>
    <row r="129" spans="1:100" ht="15.6" customHeight="1" x14ac:dyDescent="0.2">
      <c r="A129" s="82"/>
      <c r="B129" s="82"/>
      <c r="C129" s="82"/>
      <c r="D129" s="82"/>
      <c r="E129" s="82"/>
      <c r="F129" s="79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</row>
    <row r="130" spans="1:100" ht="15.6" customHeight="1" x14ac:dyDescent="0.2">
      <c r="A130" s="82"/>
      <c r="B130" s="82"/>
      <c r="C130" s="82"/>
      <c r="D130" s="82"/>
      <c r="E130" s="82"/>
      <c r="F130" s="79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</row>
    <row r="131" spans="1:100" ht="15.6" customHeight="1" x14ac:dyDescent="0.2">
      <c r="A131" s="82"/>
      <c r="B131" s="82"/>
      <c r="C131" s="82"/>
      <c r="D131" s="82"/>
      <c r="E131" s="82"/>
      <c r="F131" s="79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</row>
    <row r="132" spans="1:100" ht="15.6" customHeight="1" x14ac:dyDescent="0.2">
      <c r="A132" s="82"/>
      <c r="B132" s="82"/>
      <c r="C132" s="82"/>
      <c r="D132" s="82"/>
      <c r="E132" s="82"/>
      <c r="F132" s="79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</row>
    <row r="133" spans="1:100" ht="15.6" customHeight="1" x14ac:dyDescent="0.2">
      <c r="A133" s="82"/>
      <c r="B133" s="82"/>
      <c r="C133" s="82"/>
      <c r="D133" s="82"/>
      <c r="E133" s="82"/>
      <c r="F133" s="79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</row>
    <row r="134" spans="1:100" ht="15.6" customHeight="1" x14ac:dyDescent="0.2">
      <c r="A134" s="82"/>
      <c r="B134" s="82"/>
      <c r="C134" s="82"/>
      <c r="D134" s="82"/>
      <c r="E134" s="82"/>
      <c r="F134" s="79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</row>
    <row r="135" spans="1:100" ht="15.6" customHeight="1" x14ac:dyDescent="0.2">
      <c r="A135" s="82"/>
      <c r="B135" s="82"/>
      <c r="C135" s="82"/>
      <c r="D135" s="82"/>
      <c r="E135" s="82"/>
      <c r="F135" s="79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</row>
    <row r="136" spans="1:100" ht="15.6" customHeight="1" x14ac:dyDescent="0.2">
      <c r="A136" s="82"/>
      <c r="B136" s="82"/>
      <c r="C136" s="82"/>
      <c r="D136" s="82"/>
      <c r="E136" s="82"/>
      <c r="F136" s="79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</row>
    <row r="137" spans="1:100" ht="15.6" customHeight="1" x14ac:dyDescent="0.2">
      <c r="A137" s="82"/>
      <c r="B137" s="82"/>
      <c r="C137" s="82"/>
      <c r="D137" s="82"/>
      <c r="E137" s="82"/>
      <c r="F137" s="79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</row>
    <row r="138" spans="1:100" ht="15.6" customHeight="1" x14ac:dyDescent="0.2">
      <c r="A138" s="82"/>
      <c r="B138" s="82"/>
      <c r="C138" s="82"/>
      <c r="D138" s="82"/>
      <c r="E138" s="82"/>
      <c r="F138" s="79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</row>
    <row r="139" spans="1:100" ht="15.6" customHeight="1" x14ac:dyDescent="0.2">
      <c r="A139" s="82"/>
      <c r="B139" s="82"/>
      <c r="C139" s="82"/>
      <c r="D139" s="82"/>
      <c r="E139" s="82"/>
      <c r="F139" s="79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</row>
    <row r="140" spans="1:100" ht="15.6" customHeight="1" x14ac:dyDescent="0.2">
      <c r="A140" s="82"/>
      <c r="B140" s="82"/>
      <c r="C140" s="82"/>
      <c r="D140" s="82"/>
      <c r="E140" s="82"/>
      <c r="F140" s="79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</row>
    <row r="141" spans="1:100" ht="15.6" customHeight="1" x14ac:dyDescent="0.2">
      <c r="A141" s="82"/>
      <c r="B141" s="82"/>
      <c r="C141" s="82"/>
      <c r="D141" s="82"/>
      <c r="E141" s="82"/>
      <c r="F141" s="79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</row>
    <row r="142" spans="1:100" ht="15.6" customHeight="1" x14ac:dyDescent="0.2">
      <c r="A142" s="82"/>
      <c r="B142" s="82"/>
      <c r="C142" s="82"/>
      <c r="D142" s="82"/>
      <c r="E142" s="82"/>
      <c r="F142" s="79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</row>
    <row r="143" spans="1:100" ht="15.6" customHeight="1" x14ac:dyDescent="0.2">
      <c r="A143" s="82"/>
      <c r="B143" s="82"/>
      <c r="C143" s="82"/>
      <c r="D143" s="82"/>
      <c r="E143" s="82"/>
      <c r="F143" s="79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</row>
    <row r="144" spans="1:100" ht="15.6" customHeight="1" x14ac:dyDescent="0.2">
      <c r="A144" s="82"/>
      <c r="B144" s="82"/>
      <c r="C144" s="82"/>
      <c r="D144" s="82"/>
      <c r="E144" s="82"/>
      <c r="F144" s="79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</row>
    <row r="145" spans="1:100" ht="15.6" customHeight="1" x14ac:dyDescent="0.2">
      <c r="A145" s="82"/>
      <c r="B145" s="82"/>
      <c r="C145" s="82"/>
      <c r="D145" s="82"/>
      <c r="E145" s="82"/>
      <c r="F145" s="79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</row>
    <row r="146" spans="1:100" ht="15.6" customHeight="1" x14ac:dyDescent="0.2">
      <c r="A146" s="82"/>
      <c r="B146" s="82"/>
      <c r="C146" s="82"/>
      <c r="D146" s="82"/>
      <c r="E146" s="82"/>
      <c r="F146" s="79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</row>
    <row r="147" spans="1:100" ht="15.6" customHeight="1" x14ac:dyDescent="0.2">
      <c r="A147" s="82"/>
      <c r="B147" s="82"/>
      <c r="C147" s="82"/>
      <c r="D147" s="82"/>
      <c r="E147" s="82"/>
      <c r="F147" s="79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</row>
    <row r="148" spans="1:100" ht="15.6" customHeight="1" x14ac:dyDescent="0.2">
      <c r="A148" s="82"/>
      <c r="B148" s="82"/>
      <c r="C148" s="82"/>
      <c r="D148" s="82"/>
      <c r="E148" s="82"/>
      <c r="F148" s="79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</row>
    <row r="149" spans="1:100" ht="15.6" customHeight="1" x14ac:dyDescent="0.2">
      <c r="A149" s="82"/>
      <c r="B149" s="82"/>
      <c r="C149" s="82"/>
      <c r="D149" s="82"/>
      <c r="E149" s="82"/>
      <c r="F149" s="79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</row>
    <row r="150" spans="1:100" ht="15.6" customHeight="1" x14ac:dyDescent="0.2">
      <c r="A150" s="82"/>
      <c r="B150" s="82"/>
      <c r="C150" s="82"/>
      <c r="D150" s="82"/>
      <c r="E150" s="82"/>
      <c r="F150" s="79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</row>
    <row r="151" spans="1:100" ht="15.6" customHeight="1" x14ac:dyDescent="0.2">
      <c r="A151" s="82"/>
      <c r="B151" s="82"/>
      <c r="C151" s="82"/>
      <c r="D151" s="82"/>
      <c r="E151" s="82"/>
      <c r="F151" s="79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</row>
    <row r="152" spans="1:100" ht="15.6" customHeight="1" x14ac:dyDescent="0.2">
      <c r="A152" s="82"/>
      <c r="B152" s="82"/>
      <c r="C152" s="82"/>
      <c r="D152" s="82"/>
      <c r="E152" s="82"/>
      <c r="F152" s="79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</row>
    <row r="153" spans="1:100" ht="15.6" customHeight="1" x14ac:dyDescent="0.2">
      <c r="A153" s="82"/>
      <c r="B153" s="82"/>
      <c r="C153" s="82"/>
      <c r="D153" s="82"/>
      <c r="E153" s="82"/>
      <c r="F153" s="79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</row>
    <row r="154" spans="1:100" ht="15.6" customHeight="1" x14ac:dyDescent="0.2">
      <c r="A154" s="82"/>
      <c r="B154" s="82"/>
      <c r="C154" s="82"/>
      <c r="D154" s="82"/>
      <c r="E154" s="82"/>
      <c r="F154" s="79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</row>
    <row r="155" spans="1:100" ht="15.6" customHeight="1" x14ac:dyDescent="0.2">
      <c r="A155" s="82"/>
      <c r="B155" s="82"/>
      <c r="C155" s="82"/>
      <c r="D155" s="82"/>
      <c r="E155" s="82"/>
      <c r="F155" s="79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</row>
    <row r="156" spans="1:100" ht="15.6" customHeight="1" x14ac:dyDescent="0.2">
      <c r="A156" s="82"/>
      <c r="B156" s="82"/>
      <c r="C156" s="82"/>
      <c r="D156" s="82"/>
      <c r="E156" s="82"/>
      <c r="F156" s="79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</row>
    <row r="157" spans="1:100" ht="15.6" customHeight="1" x14ac:dyDescent="0.2">
      <c r="A157" s="82"/>
      <c r="B157" s="82"/>
      <c r="C157" s="82"/>
      <c r="D157" s="82"/>
      <c r="E157" s="82"/>
      <c r="F157" s="79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</row>
    <row r="158" spans="1:100" ht="15.6" customHeight="1" x14ac:dyDescent="0.2">
      <c r="A158" s="82"/>
      <c r="B158" s="82"/>
      <c r="C158" s="82"/>
      <c r="D158" s="82"/>
      <c r="E158" s="82"/>
      <c r="F158" s="79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</row>
    <row r="159" spans="1:100" ht="15.6" customHeight="1" x14ac:dyDescent="0.2">
      <c r="A159" s="82"/>
      <c r="B159" s="82"/>
      <c r="C159" s="82"/>
      <c r="D159" s="82"/>
      <c r="E159" s="82"/>
      <c r="F159" s="79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</row>
    <row r="160" spans="1:100" ht="15.6" customHeight="1" x14ac:dyDescent="0.2">
      <c r="A160" s="82"/>
      <c r="B160" s="82"/>
      <c r="C160" s="82"/>
      <c r="D160" s="82"/>
      <c r="E160" s="82"/>
      <c r="F160" s="79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</row>
    <row r="161" spans="1:100" ht="15.6" customHeight="1" x14ac:dyDescent="0.2">
      <c r="A161" s="82"/>
      <c r="B161" s="82"/>
      <c r="C161" s="82"/>
      <c r="D161" s="82"/>
      <c r="E161" s="82"/>
      <c r="F161" s="79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</row>
    <row r="162" spans="1:100" ht="15.6" customHeight="1" x14ac:dyDescent="0.2">
      <c r="A162" s="82"/>
      <c r="B162" s="82"/>
      <c r="C162" s="82"/>
      <c r="D162" s="82"/>
      <c r="E162" s="82"/>
      <c r="F162" s="79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</row>
    <row r="163" spans="1:100" ht="15.6" customHeight="1" x14ac:dyDescent="0.2">
      <c r="A163" s="82"/>
      <c r="B163" s="82"/>
      <c r="C163" s="82"/>
      <c r="D163" s="82"/>
      <c r="E163" s="82"/>
      <c r="F163" s="79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</row>
    <row r="164" spans="1:100" ht="15.6" customHeight="1" x14ac:dyDescent="0.2">
      <c r="A164" s="82"/>
      <c r="B164" s="82"/>
      <c r="C164" s="82"/>
      <c r="D164" s="82"/>
      <c r="E164" s="82"/>
      <c r="F164" s="79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ht="15.6" customHeight="1" x14ac:dyDescent="0.2">
      <c r="A165" s="82"/>
      <c r="B165" s="82"/>
      <c r="C165" s="82"/>
      <c r="D165" s="82"/>
      <c r="E165" s="82"/>
      <c r="F165" s="79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ht="15.6" customHeight="1" x14ac:dyDescent="0.2">
      <c r="A166" s="82"/>
      <c r="B166" s="82"/>
      <c r="C166" s="82"/>
      <c r="D166" s="82"/>
      <c r="E166" s="82"/>
      <c r="F166" s="79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ht="15.6" customHeight="1" x14ac:dyDescent="0.2">
      <c r="A167" s="82"/>
      <c r="B167" s="82"/>
      <c r="C167" s="82"/>
      <c r="D167" s="82"/>
      <c r="E167" s="82"/>
      <c r="F167" s="79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ht="15.6" customHeight="1" x14ac:dyDescent="0.2">
      <c r="A168" s="82"/>
      <c r="B168" s="82"/>
      <c r="C168" s="82"/>
      <c r="D168" s="82"/>
      <c r="E168" s="82"/>
      <c r="F168" s="79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ht="15.6" customHeight="1" x14ac:dyDescent="0.2">
      <c r="A169" s="82"/>
      <c r="B169" s="82"/>
      <c r="C169" s="82"/>
      <c r="D169" s="82"/>
      <c r="E169" s="82"/>
      <c r="F169" s="79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ht="15.6" customHeight="1" x14ac:dyDescent="0.2">
      <c r="A170" s="82"/>
      <c r="B170" s="82"/>
      <c r="C170" s="82"/>
      <c r="D170" s="82"/>
      <c r="E170" s="82"/>
      <c r="F170" s="79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ht="15.6" customHeight="1" x14ac:dyDescent="0.2">
      <c r="A171" s="82"/>
      <c r="B171" s="82"/>
      <c r="C171" s="82"/>
      <c r="D171" s="82"/>
      <c r="E171" s="82"/>
      <c r="F171" s="79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ht="15.6" customHeight="1" x14ac:dyDescent="0.2">
      <c r="A172" s="82"/>
      <c r="B172" s="82"/>
      <c r="C172" s="82"/>
      <c r="D172" s="82"/>
      <c r="E172" s="82"/>
      <c r="F172" s="79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ht="15.6" customHeight="1" x14ac:dyDescent="0.2">
      <c r="A173" s="82"/>
      <c r="B173" s="82"/>
      <c r="C173" s="82"/>
      <c r="D173" s="82"/>
      <c r="E173" s="82"/>
      <c r="F173" s="79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ht="15.6" customHeight="1" x14ac:dyDescent="0.2">
      <c r="A174" s="82"/>
      <c r="B174" s="82"/>
      <c r="C174" s="82"/>
      <c r="D174" s="82"/>
      <c r="E174" s="82"/>
      <c r="F174" s="79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</row>
    <row r="175" spans="1:100" ht="15.6" customHeight="1" x14ac:dyDescent="0.2">
      <c r="A175" s="82"/>
      <c r="B175" s="82"/>
      <c r="C175" s="82"/>
      <c r="D175" s="82"/>
      <c r="E175" s="82"/>
      <c r="F175" s="79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</row>
    <row r="176" spans="1:100" ht="15.6" customHeight="1" x14ac:dyDescent="0.2">
      <c r="A176" s="82"/>
      <c r="B176" s="82"/>
      <c r="C176" s="82"/>
      <c r="D176" s="82"/>
      <c r="E176" s="82"/>
      <c r="F176" s="79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</row>
    <row r="177" spans="1:100" ht="15.6" customHeight="1" x14ac:dyDescent="0.2">
      <c r="A177" s="82"/>
      <c r="B177" s="82"/>
      <c r="C177" s="82"/>
      <c r="D177" s="82"/>
      <c r="E177" s="82"/>
      <c r="F177" s="79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</row>
    <row r="178" spans="1:100" ht="15.6" customHeight="1" x14ac:dyDescent="0.2">
      <c r="A178" s="82"/>
      <c r="B178" s="82"/>
      <c r="C178" s="82"/>
      <c r="D178" s="82"/>
      <c r="E178" s="82"/>
      <c r="F178" s="79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</row>
    <row r="179" spans="1:100" ht="15.6" customHeight="1" x14ac:dyDescent="0.2">
      <c r="A179" s="82"/>
      <c r="B179" s="82"/>
      <c r="C179" s="82"/>
      <c r="D179" s="82"/>
      <c r="E179" s="82"/>
      <c r="F179" s="79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</row>
    <row r="180" spans="1:100" ht="15.6" customHeight="1" x14ac:dyDescent="0.2">
      <c r="A180" s="82"/>
      <c r="B180" s="82"/>
      <c r="C180" s="82"/>
      <c r="D180" s="82"/>
      <c r="E180" s="82"/>
      <c r="F180" s="79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</row>
    <row r="181" spans="1:100" ht="15.6" customHeight="1" x14ac:dyDescent="0.2">
      <c r="A181" s="82"/>
      <c r="B181" s="82"/>
      <c r="C181" s="82"/>
      <c r="D181" s="82"/>
      <c r="E181" s="82"/>
      <c r="F181" s="79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</row>
    <row r="182" spans="1:100" ht="15.6" customHeight="1" x14ac:dyDescent="0.2">
      <c r="A182" s="82"/>
      <c r="B182" s="82"/>
      <c r="C182" s="82"/>
      <c r="D182" s="82"/>
      <c r="E182" s="82"/>
      <c r="F182" s="79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</row>
    <row r="183" spans="1:100" ht="15.6" customHeight="1" x14ac:dyDescent="0.2">
      <c r="A183" s="82"/>
      <c r="B183" s="82"/>
      <c r="C183" s="82"/>
      <c r="D183" s="82"/>
      <c r="E183" s="82"/>
      <c r="F183" s="79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</row>
    <row r="184" spans="1:100" ht="15.6" customHeight="1" x14ac:dyDescent="0.2">
      <c r="A184" s="82"/>
      <c r="B184" s="82"/>
      <c r="C184" s="82"/>
      <c r="D184" s="82"/>
      <c r="E184" s="82"/>
      <c r="F184" s="79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</row>
    <row r="185" spans="1:100" ht="15.6" customHeight="1" x14ac:dyDescent="0.2">
      <c r="A185" s="82"/>
      <c r="B185" s="82"/>
      <c r="C185" s="82"/>
      <c r="D185" s="82"/>
      <c r="E185" s="82"/>
      <c r="F185" s="79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</row>
    <row r="186" spans="1:100" ht="15.6" customHeight="1" x14ac:dyDescent="0.2">
      <c r="A186" s="82"/>
      <c r="B186" s="82"/>
      <c r="C186" s="82"/>
      <c r="D186" s="82"/>
      <c r="E186" s="82"/>
      <c r="F186" s="79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</row>
    <row r="187" spans="1:100" ht="15.6" customHeight="1" x14ac:dyDescent="0.2">
      <c r="A187" s="82"/>
      <c r="B187" s="82"/>
      <c r="C187" s="82"/>
      <c r="D187" s="82"/>
      <c r="E187" s="82"/>
      <c r="F187" s="79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</row>
    <row r="188" spans="1:100" ht="15.6" customHeight="1" x14ac:dyDescent="0.2">
      <c r="A188" s="82"/>
      <c r="B188" s="82"/>
      <c r="C188" s="82"/>
      <c r="D188" s="82"/>
      <c r="E188" s="82"/>
      <c r="F188" s="79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</row>
    <row r="189" spans="1:100" ht="15.6" customHeight="1" x14ac:dyDescent="0.2">
      <c r="A189" s="82"/>
      <c r="B189" s="82"/>
      <c r="C189" s="82"/>
      <c r="D189" s="82"/>
      <c r="E189" s="82"/>
      <c r="F189" s="79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</row>
    <row r="190" spans="1:100" ht="15.6" customHeight="1" x14ac:dyDescent="0.2">
      <c r="A190" s="82"/>
      <c r="B190" s="82"/>
      <c r="C190" s="82"/>
      <c r="D190" s="82"/>
      <c r="E190" s="82"/>
      <c r="F190" s="79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</row>
    <row r="191" spans="1:100" ht="15.6" customHeight="1" x14ac:dyDescent="0.2">
      <c r="A191" s="82"/>
      <c r="B191" s="82"/>
      <c r="C191" s="82"/>
      <c r="D191" s="82"/>
      <c r="E191" s="82"/>
      <c r="F191" s="79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</row>
    <row r="192" spans="1:100" ht="15.6" customHeight="1" x14ac:dyDescent="0.2">
      <c r="A192" s="82"/>
      <c r="B192" s="82"/>
      <c r="C192" s="82"/>
      <c r="D192" s="82"/>
      <c r="E192" s="82"/>
      <c r="F192" s="79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</row>
    <row r="193" spans="1:100" ht="15.6" customHeight="1" x14ac:dyDescent="0.2">
      <c r="A193" s="82"/>
      <c r="B193" s="82"/>
      <c r="C193" s="82"/>
      <c r="D193" s="82"/>
      <c r="E193" s="82"/>
      <c r="F193" s="79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</row>
    <row r="194" spans="1:100" ht="15.6" customHeight="1" x14ac:dyDescent="0.2">
      <c r="A194" s="82"/>
      <c r="B194" s="82"/>
      <c r="C194" s="82"/>
      <c r="D194" s="82"/>
      <c r="E194" s="82"/>
      <c r="F194" s="79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</row>
    <row r="195" spans="1:100" ht="15.6" customHeight="1" x14ac:dyDescent="0.2">
      <c r="A195" s="82"/>
      <c r="B195" s="82"/>
      <c r="C195" s="82"/>
      <c r="D195" s="82"/>
      <c r="E195" s="82"/>
      <c r="F195" s="79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</row>
    <row r="196" spans="1:100" ht="15.6" customHeight="1" x14ac:dyDescent="0.2">
      <c r="A196" s="82"/>
      <c r="B196" s="82"/>
      <c r="C196" s="82"/>
      <c r="D196" s="82"/>
      <c r="E196" s="82"/>
      <c r="F196" s="79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</row>
    <row r="197" spans="1:100" ht="15.6" customHeight="1" x14ac:dyDescent="0.2">
      <c r="A197" s="82"/>
      <c r="B197" s="82"/>
      <c r="C197" s="82"/>
      <c r="D197" s="82"/>
      <c r="E197" s="82"/>
      <c r="F197" s="79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</row>
    <row r="198" spans="1:100" ht="15.6" customHeight="1" x14ac:dyDescent="0.2">
      <c r="A198" s="82"/>
      <c r="B198" s="82"/>
      <c r="C198" s="82"/>
      <c r="D198" s="82"/>
      <c r="E198" s="82"/>
      <c r="F198" s="79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</row>
    <row r="199" spans="1:100" ht="15.6" customHeight="1" x14ac:dyDescent="0.2">
      <c r="A199" s="82"/>
      <c r="B199" s="82"/>
      <c r="C199" s="82"/>
      <c r="D199" s="82"/>
      <c r="E199" s="82"/>
      <c r="F199" s="79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</row>
    <row r="200" spans="1:100" ht="15.6" customHeight="1" x14ac:dyDescent="0.2">
      <c r="A200" s="82"/>
      <c r="B200" s="82"/>
      <c r="C200" s="82"/>
      <c r="D200" s="82"/>
      <c r="E200" s="82"/>
      <c r="F200" s="79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</row>
    <row r="201" spans="1:100" ht="15.6" customHeight="1" x14ac:dyDescent="0.2">
      <c r="A201" s="82"/>
      <c r="B201" s="82"/>
      <c r="C201" s="82"/>
      <c r="D201" s="82"/>
      <c r="E201" s="82"/>
      <c r="F201" s="79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</row>
    <row r="202" spans="1:100" ht="15.6" customHeight="1" x14ac:dyDescent="0.2">
      <c r="A202" s="82"/>
      <c r="B202" s="82"/>
      <c r="C202" s="82"/>
      <c r="D202" s="82"/>
      <c r="E202" s="82"/>
      <c r="F202" s="79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</row>
    <row r="203" spans="1:100" ht="15.6" customHeight="1" x14ac:dyDescent="0.2">
      <c r="A203" s="82"/>
      <c r="B203" s="82"/>
      <c r="C203" s="82"/>
      <c r="D203" s="82"/>
      <c r="E203" s="82"/>
      <c r="F203" s="79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</row>
    <row r="204" spans="1:100" ht="15.6" customHeight="1" x14ac:dyDescent="0.2">
      <c r="A204" s="82"/>
      <c r="B204" s="82"/>
      <c r="C204" s="82"/>
      <c r="D204" s="82"/>
      <c r="E204" s="82"/>
      <c r="F204" s="79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</row>
    <row r="205" spans="1:100" ht="15.6" customHeight="1" x14ac:dyDescent="0.2">
      <c r="A205" s="82"/>
      <c r="B205" s="82"/>
      <c r="C205" s="82"/>
      <c r="D205" s="82"/>
      <c r="E205" s="82"/>
      <c r="F205" s="79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</row>
    <row r="206" spans="1:100" ht="15.6" customHeight="1" x14ac:dyDescent="0.2">
      <c r="A206" s="82"/>
      <c r="B206" s="82"/>
      <c r="C206" s="82"/>
      <c r="D206" s="82"/>
      <c r="E206" s="82"/>
      <c r="F206" s="79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</row>
    <row r="207" spans="1:100" ht="15.6" customHeight="1" x14ac:dyDescent="0.2">
      <c r="A207" s="82"/>
      <c r="B207" s="82"/>
      <c r="C207" s="82"/>
      <c r="D207" s="82"/>
      <c r="E207" s="82"/>
      <c r="F207" s="79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</row>
    <row r="208" spans="1:100" ht="15.6" customHeight="1" x14ac:dyDescent="0.2">
      <c r="A208" s="82"/>
      <c r="B208" s="82"/>
      <c r="C208" s="82"/>
      <c r="D208" s="82"/>
      <c r="E208" s="82"/>
      <c r="F208" s="79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</row>
    <row r="209" spans="1:100" ht="15.6" customHeight="1" x14ac:dyDescent="0.2">
      <c r="A209" s="82"/>
      <c r="B209" s="82"/>
      <c r="C209" s="82"/>
      <c r="D209" s="82"/>
      <c r="E209" s="82"/>
      <c r="F209" s="79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</row>
    <row r="210" spans="1:100" ht="15.6" customHeight="1" x14ac:dyDescent="0.2">
      <c r="A210" s="82"/>
      <c r="B210" s="82"/>
      <c r="C210" s="82"/>
      <c r="D210" s="82"/>
      <c r="E210" s="82"/>
      <c r="F210" s="79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</row>
    <row r="211" spans="1:100" ht="15.6" customHeight="1" x14ac:dyDescent="0.2">
      <c r="A211" s="82"/>
      <c r="B211" s="82"/>
      <c r="C211" s="82"/>
      <c r="D211" s="82"/>
      <c r="E211" s="82"/>
      <c r="F211" s="79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</row>
    <row r="212" spans="1:100" ht="15.6" customHeight="1" x14ac:dyDescent="0.2">
      <c r="A212" s="82"/>
      <c r="B212" s="82"/>
      <c r="C212" s="82"/>
      <c r="D212" s="82"/>
      <c r="E212" s="82"/>
      <c r="F212" s="79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</row>
    <row r="213" spans="1:100" ht="15.6" customHeight="1" x14ac:dyDescent="0.2">
      <c r="A213" s="82"/>
      <c r="B213" s="82"/>
      <c r="C213" s="82"/>
      <c r="D213" s="82"/>
      <c r="E213" s="82"/>
      <c r="F213" s="79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</row>
    <row r="214" spans="1:100" ht="15.6" customHeight="1" x14ac:dyDescent="0.2">
      <c r="A214" s="82"/>
      <c r="B214" s="82"/>
      <c r="C214" s="82"/>
      <c r="D214" s="82"/>
      <c r="E214" s="82"/>
      <c r="F214" s="79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</row>
    <row r="215" spans="1:100" ht="15.6" customHeight="1" x14ac:dyDescent="0.2">
      <c r="A215" s="82"/>
      <c r="B215" s="82"/>
      <c r="C215" s="82"/>
      <c r="D215" s="82"/>
      <c r="E215" s="82"/>
      <c r="F215" s="79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</row>
    <row r="216" spans="1:100" ht="15.6" customHeight="1" x14ac:dyDescent="0.2">
      <c r="A216" s="82"/>
      <c r="B216" s="82"/>
      <c r="C216" s="82"/>
      <c r="D216" s="82"/>
      <c r="E216" s="82"/>
      <c r="F216" s="79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</row>
    <row r="217" spans="1:100" ht="15.6" customHeight="1" x14ac:dyDescent="0.2">
      <c r="A217" s="82"/>
      <c r="B217" s="82"/>
      <c r="C217" s="82"/>
      <c r="D217" s="82"/>
      <c r="E217" s="82"/>
      <c r="F217" s="79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</row>
    <row r="218" spans="1:100" ht="15.6" customHeight="1" x14ac:dyDescent="0.2">
      <c r="A218" s="82"/>
      <c r="B218" s="82"/>
      <c r="C218" s="82"/>
      <c r="D218" s="82"/>
      <c r="E218" s="82"/>
      <c r="F218" s="79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</row>
    <row r="219" spans="1:100" ht="15.6" customHeight="1" x14ac:dyDescent="0.2">
      <c r="A219" s="82"/>
      <c r="B219" s="82"/>
      <c r="C219" s="82"/>
      <c r="D219" s="82"/>
      <c r="E219" s="82"/>
      <c r="F219" s="79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</row>
    <row r="220" spans="1:100" ht="15.6" customHeight="1" x14ac:dyDescent="0.2">
      <c r="A220" s="82"/>
      <c r="B220" s="82"/>
      <c r="C220" s="82"/>
      <c r="D220" s="82"/>
      <c r="E220" s="82"/>
      <c r="F220" s="79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</row>
    <row r="221" spans="1:100" ht="15.6" customHeight="1" x14ac:dyDescent="0.2">
      <c r="A221" s="82"/>
      <c r="B221" s="82"/>
      <c r="C221" s="82"/>
      <c r="D221" s="82"/>
      <c r="E221" s="82"/>
      <c r="F221" s="79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</row>
    <row r="222" spans="1:100" ht="15.6" customHeight="1" x14ac:dyDescent="0.2">
      <c r="A222" s="82"/>
      <c r="B222" s="82"/>
      <c r="C222" s="82"/>
      <c r="D222" s="82"/>
      <c r="E222" s="82"/>
      <c r="F222" s="79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</row>
    <row r="223" spans="1:100" ht="15.6" customHeight="1" x14ac:dyDescent="0.2">
      <c r="A223" s="82"/>
      <c r="B223" s="82"/>
      <c r="C223" s="82"/>
      <c r="D223" s="82"/>
      <c r="E223" s="82"/>
      <c r="F223" s="79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</row>
    <row r="224" spans="1:100" ht="15.6" customHeight="1" x14ac:dyDescent="0.2">
      <c r="A224" s="82"/>
      <c r="B224" s="82"/>
      <c r="C224" s="82"/>
      <c r="D224" s="82"/>
      <c r="E224" s="82"/>
      <c r="F224" s="79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</row>
    <row r="225" spans="1:100" ht="15.6" customHeight="1" x14ac:dyDescent="0.2">
      <c r="A225" s="82"/>
      <c r="B225" s="82"/>
      <c r="C225" s="82"/>
      <c r="D225" s="82"/>
      <c r="E225" s="82"/>
      <c r="F225" s="79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</row>
    <row r="226" spans="1:100" ht="15.6" customHeight="1" x14ac:dyDescent="0.2">
      <c r="A226" s="82"/>
      <c r="B226" s="82"/>
      <c r="C226" s="82"/>
      <c r="D226" s="82"/>
      <c r="E226" s="82"/>
      <c r="F226" s="79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</row>
    <row r="227" spans="1:100" ht="15.6" customHeight="1" x14ac:dyDescent="0.2">
      <c r="A227" s="82"/>
      <c r="B227" s="82"/>
      <c r="C227" s="82"/>
      <c r="D227" s="82"/>
      <c r="E227" s="82"/>
      <c r="F227" s="79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</row>
    <row r="228" spans="1:100" ht="15.6" customHeight="1" x14ac:dyDescent="0.2">
      <c r="A228" s="82"/>
      <c r="B228" s="82"/>
      <c r="C228" s="82"/>
      <c r="D228" s="82"/>
      <c r="E228" s="82"/>
      <c r="F228" s="79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</row>
    <row r="229" spans="1:100" ht="15.6" customHeight="1" x14ac:dyDescent="0.2">
      <c r="A229" s="82"/>
      <c r="B229" s="82"/>
      <c r="C229" s="82"/>
      <c r="D229" s="82"/>
      <c r="E229" s="82"/>
      <c r="F229" s="79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</row>
    <row r="230" spans="1:100" ht="15.6" customHeight="1" x14ac:dyDescent="0.2">
      <c r="A230" s="82"/>
      <c r="B230" s="82"/>
      <c r="C230" s="82"/>
      <c r="D230" s="82"/>
      <c r="E230" s="82"/>
      <c r="F230" s="79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</row>
    <row r="231" spans="1:100" ht="15.6" customHeight="1" x14ac:dyDescent="0.2">
      <c r="A231" s="82"/>
      <c r="B231" s="82"/>
      <c r="C231" s="82"/>
      <c r="D231" s="82"/>
      <c r="E231" s="82"/>
      <c r="F231" s="79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</row>
    <row r="232" spans="1:100" ht="15.6" customHeight="1" x14ac:dyDescent="0.2">
      <c r="A232" s="82"/>
      <c r="B232" s="82"/>
      <c r="C232" s="82"/>
      <c r="D232" s="82"/>
      <c r="E232" s="82"/>
      <c r="F232" s="79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</row>
    <row r="233" spans="1:100" ht="15.6" customHeight="1" x14ac:dyDescent="0.2">
      <c r="A233" s="82"/>
      <c r="B233" s="82"/>
      <c r="C233" s="82"/>
      <c r="D233" s="82"/>
      <c r="E233" s="82"/>
      <c r="F233" s="79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</row>
    <row r="234" spans="1:100" ht="15.6" customHeight="1" x14ac:dyDescent="0.2">
      <c r="A234" s="82"/>
      <c r="B234" s="82"/>
      <c r="C234" s="82"/>
      <c r="D234" s="82"/>
      <c r="E234" s="82"/>
      <c r="F234" s="79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</row>
    <row r="235" spans="1:100" ht="15.6" customHeight="1" x14ac:dyDescent="0.2">
      <c r="A235" s="82"/>
      <c r="B235" s="82"/>
      <c r="C235" s="82"/>
      <c r="D235" s="82"/>
      <c r="E235" s="82"/>
      <c r="F235" s="79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</row>
    <row r="236" spans="1:100" ht="15.6" customHeight="1" x14ac:dyDescent="0.2">
      <c r="A236" s="82"/>
      <c r="B236" s="82"/>
      <c r="C236" s="82"/>
      <c r="D236" s="82"/>
      <c r="E236" s="82"/>
      <c r="F236" s="79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</row>
    <row r="237" spans="1:100" ht="15.6" customHeight="1" x14ac:dyDescent="0.2">
      <c r="A237" s="82"/>
      <c r="B237" s="82"/>
      <c r="C237" s="82"/>
      <c r="D237" s="82"/>
      <c r="E237" s="82"/>
      <c r="F237" s="79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</row>
    <row r="238" spans="1:100" ht="15.6" customHeight="1" x14ac:dyDescent="0.2">
      <c r="A238" s="82"/>
      <c r="B238" s="82"/>
      <c r="C238" s="82"/>
      <c r="D238" s="82"/>
      <c r="E238" s="82"/>
      <c r="F238" s="79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</row>
    <row r="239" spans="1:100" ht="15.6" customHeight="1" x14ac:dyDescent="0.2">
      <c r="A239" s="82"/>
      <c r="B239" s="82"/>
      <c r="C239" s="82"/>
      <c r="D239" s="82"/>
      <c r="E239" s="82"/>
      <c r="F239" s="79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</row>
    <row r="240" spans="1:100" ht="15.6" customHeight="1" x14ac:dyDescent="0.2">
      <c r="A240" s="82"/>
      <c r="B240" s="82"/>
      <c r="C240" s="82"/>
      <c r="D240" s="82"/>
      <c r="E240" s="82"/>
      <c r="F240" s="79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</row>
    <row r="241" spans="1:100" ht="15.6" customHeight="1" x14ac:dyDescent="0.2">
      <c r="A241" s="82"/>
      <c r="B241" s="82"/>
      <c r="C241" s="82"/>
      <c r="D241" s="82"/>
      <c r="E241" s="82"/>
      <c r="F241" s="79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</row>
    <row r="242" spans="1:100" ht="15.6" customHeight="1" x14ac:dyDescent="0.2">
      <c r="A242" s="82"/>
      <c r="B242" s="82"/>
      <c r="C242" s="82"/>
      <c r="D242" s="82"/>
      <c r="E242" s="82"/>
      <c r="F242" s="79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</row>
    <row r="243" spans="1:100" ht="15.6" customHeight="1" x14ac:dyDescent="0.2">
      <c r="A243" s="82"/>
      <c r="B243" s="82"/>
      <c r="C243" s="82"/>
      <c r="D243" s="82"/>
      <c r="E243" s="82"/>
      <c r="F243" s="79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</row>
    <row r="244" spans="1:100" ht="15.6" customHeight="1" x14ac:dyDescent="0.2">
      <c r="A244" s="82"/>
      <c r="B244" s="82"/>
      <c r="C244" s="82"/>
      <c r="D244" s="82"/>
      <c r="E244" s="82"/>
      <c r="F244" s="79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</row>
    <row r="245" spans="1:100" ht="15.6" customHeight="1" x14ac:dyDescent="0.2">
      <c r="A245" s="82"/>
      <c r="B245" s="82"/>
      <c r="C245" s="82"/>
      <c r="D245" s="82"/>
      <c r="E245" s="82"/>
      <c r="F245" s="79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</row>
    <row r="246" spans="1:100" ht="15.6" customHeight="1" x14ac:dyDescent="0.2">
      <c r="A246" s="82"/>
      <c r="B246" s="82"/>
      <c r="C246" s="82"/>
      <c r="D246" s="82"/>
      <c r="E246" s="82"/>
      <c r="F246" s="79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</row>
    <row r="247" spans="1:100" ht="15.6" customHeight="1" x14ac:dyDescent="0.2">
      <c r="A247" s="82"/>
      <c r="B247" s="82"/>
      <c r="C247" s="82"/>
      <c r="D247" s="82"/>
      <c r="E247" s="82"/>
      <c r="F247" s="79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</row>
    <row r="248" spans="1:100" ht="15.6" customHeight="1" x14ac:dyDescent="0.2">
      <c r="A248" s="82"/>
      <c r="B248" s="82"/>
      <c r="C248" s="82"/>
      <c r="D248" s="82"/>
      <c r="E248" s="82"/>
      <c r="F248" s="79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</row>
    <row r="249" spans="1:100" ht="15.6" customHeight="1" x14ac:dyDescent="0.2">
      <c r="A249" s="82"/>
      <c r="B249" s="82"/>
      <c r="C249" s="82"/>
      <c r="D249" s="82"/>
      <c r="E249" s="82"/>
      <c r="F249" s="79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</row>
    <row r="250" spans="1:100" ht="15.6" customHeight="1" x14ac:dyDescent="0.2">
      <c r="A250" s="82"/>
      <c r="B250" s="82"/>
      <c r="C250" s="82"/>
      <c r="D250" s="82"/>
      <c r="E250" s="82"/>
      <c r="F250" s="79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</row>
    <row r="251" spans="1:100" ht="15.6" customHeight="1" x14ac:dyDescent="0.2">
      <c r="A251" s="82"/>
      <c r="B251" s="82"/>
      <c r="C251" s="82"/>
      <c r="D251" s="82"/>
      <c r="E251" s="82"/>
      <c r="F251" s="79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</row>
    <row r="252" spans="1:100" ht="15.6" customHeight="1" x14ac:dyDescent="0.2">
      <c r="A252" s="82"/>
      <c r="B252" s="82"/>
      <c r="C252" s="82"/>
      <c r="D252" s="82"/>
      <c r="E252" s="82"/>
      <c r="F252" s="79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</row>
    <row r="253" spans="1:100" ht="15.6" customHeight="1" x14ac:dyDescent="0.2">
      <c r="A253" s="82"/>
      <c r="B253" s="82"/>
      <c r="C253" s="82"/>
      <c r="D253" s="82"/>
      <c r="E253" s="82"/>
      <c r="F253" s="79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</row>
    <row r="254" spans="1:100" ht="15.6" customHeight="1" x14ac:dyDescent="0.2">
      <c r="A254" s="82"/>
      <c r="B254" s="82"/>
      <c r="C254" s="82"/>
      <c r="D254" s="82"/>
      <c r="E254" s="82"/>
      <c r="F254" s="79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</row>
    <row r="255" spans="1:100" ht="15.6" customHeight="1" x14ac:dyDescent="0.2">
      <c r="A255" s="82"/>
      <c r="B255" s="82"/>
      <c r="C255" s="82"/>
      <c r="D255" s="82"/>
      <c r="E255" s="82"/>
      <c r="F255" s="79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</row>
    <row r="256" spans="1:100" ht="15.6" customHeight="1" x14ac:dyDescent="0.2">
      <c r="A256" s="82"/>
      <c r="B256" s="82"/>
      <c r="C256" s="82"/>
      <c r="D256" s="82"/>
      <c r="E256" s="82"/>
      <c r="F256" s="79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</row>
    <row r="257" spans="1:100" ht="15.6" customHeight="1" x14ac:dyDescent="0.2">
      <c r="A257" s="82"/>
      <c r="B257" s="82"/>
      <c r="C257" s="82"/>
      <c r="D257" s="82"/>
      <c r="E257" s="82"/>
      <c r="F257" s="79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</row>
    <row r="258" spans="1:100" ht="15.6" customHeight="1" x14ac:dyDescent="0.2">
      <c r="A258" s="82"/>
      <c r="B258" s="82"/>
      <c r="C258" s="82"/>
      <c r="D258" s="82"/>
      <c r="E258" s="82"/>
      <c r="F258" s="79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</row>
    <row r="259" spans="1:100" ht="15.6" customHeight="1" x14ac:dyDescent="0.2">
      <c r="A259" s="82"/>
      <c r="B259" s="82"/>
      <c r="C259" s="82"/>
      <c r="D259" s="82"/>
      <c r="E259" s="82"/>
      <c r="F259" s="79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</row>
    <row r="260" spans="1:100" ht="15.6" customHeight="1" x14ac:dyDescent="0.2">
      <c r="A260" s="82"/>
      <c r="B260" s="82"/>
      <c r="C260" s="82"/>
      <c r="D260" s="82"/>
      <c r="E260" s="82"/>
      <c r="F260" s="79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</row>
    <row r="261" spans="1:100" ht="15.6" customHeight="1" x14ac:dyDescent="0.2">
      <c r="A261" s="82"/>
      <c r="B261" s="82"/>
      <c r="C261" s="82"/>
      <c r="D261" s="82"/>
      <c r="E261" s="82"/>
      <c r="F261" s="79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</row>
    <row r="262" spans="1:100" ht="15.6" customHeight="1" x14ac:dyDescent="0.2">
      <c r="A262" s="82"/>
      <c r="B262" s="82"/>
      <c r="C262" s="82"/>
      <c r="D262" s="82"/>
      <c r="E262" s="82"/>
      <c r="F262" s="79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</row>
    <row r="263" spans="1:100" ht="15.6" customHeight="1" x14ac:dyDescent="0.2">
      <c r="A263" s="82"/>
      <c r="B263" s="82"/>
      <c r="C263" s="82"/>
      <c r="D263" s="82"/>
      <c r="E263" s="82"/>
      <c r="F263" s="79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</row>
    <row r="264" spans="1:100" ht="15.6" customHeight="1" x14ac:dyDescent="0.2">
      <c r="A264" s="82"/>
      <c r="B264" s="82"/>
      <c r="C264" s="82"/>
      <c r="D264" s="82"/>
      <c r="E264" s="82"/>
      <c r="F264" s="79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</row>
    <row r="265" spans="1:100" ht="15.6" customHeight="1" x14ac:dyDescent="0.2">
      <c r="A265" s="82"/>
      <c r="B265" s="82"/>
      <c r="C265" s="82"/>
      <c r="D265" s="82"/>
      <c r="E265" s="82"/>
      <c r="F265" s="79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</row>
    <row r="266" spans="1:100" ht="15.6" customHeight="1" x14ac:dyDescent="0.2">
      <c r="A266" s="82"/>
      <c r="B266" s="82"/>
      <c r="C266" s="82"/>
      <c r="D266" s="82"/>
      <c r="E266" s="82"/>
      <c r="F266" s="79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</row>
    <row r="267" spans="1:100" ht="15.6" customHeight="1" x14ac:dyDescent="0.2">
      <c r="A267" s="82"/>
      <c r="B267" s="82"/>
      <c r="C267" s="82"/>
      <c r="D267" s="82"/>
      <c r="E267" s="82"/>
      <c r="F267" s="79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</row>
    <row r="268" spans="1:100" ht="15.6" customHeight="1" x14ac:dyDescent="0.2">
      <c r="A268" s="82"/>
      <c r="B268" s="82"/>
      <c r="C268" s="82"/>
      <c r="D268" s="82"/>
      <c r="E268" s="82"/>
      <c r="F268" s="79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</row>
    <row r="269" spans="1:100" ht="15.6" customHeight="1" x14ac:dyDescent="0.2">
      <c r="A269" s="82"/>
      <c r="B269" s="82"/>
      <c r="C269" s="82"/>
      <c r="D269" s="82"/>
      <c r="E269" s="82"/>
      <c r="F269" s="79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</row>
    <row r="270" spans="1:100" ht="15.6" customHeight="1" x14ac:dyDescent="0.2">
      <c r="A270" s="82"/>
      <c r="B270" s="82"/>
      <c r="C270" s="82"/>
      <c r="D270" s="82"/>
      <c r="E270" s="82"/>
      <c r="F270" s="79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</row>
    <row r="271" spans="1:100" ht="15.6" customHeight="1" x14ac:dyDescent="0.2">
      <c r="A271" s="82"/>
      <c r="B271" s="82"/>
      <c r="C271" s="82"/>
      <c r="D271" s="82"/>
      <c r="E271" s="82"/>
      <c r="F271" s="79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</row>
    <row r="272" spans="1:100" ht="15.6" customHeight="1" x14ac:dyDescent="0.2">
      <c r="A272" s="82"/>
      <c r="B272" s="82"/>
      <c r="C272" s="82"/>
      <c r="D272" s="82"/>
      <c r="E272" s="82"/>
      <c r="F272" s="79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</row>
    <row r="273" spans="1:100" ht="15.6" customHeight="1" x14ac:dyDescent="0.2">
      <c r="A273" s="82"/>
      <c r="B273" s="82"/>
      <c r="C273" s="82"/>
      <c r="D273" s="82"/>
      <c r="E273" s="82"/>
      <c r="F273" s="79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</row>
    <row r="274" spans="1:100" ht="15.6" customHeight="1" x14ac:dyDescent="0.2">
      <c r="A274" s="82"/>
      <c r="B274" s="82"/>
      <c r="C274" s="82"/>
      <c r="D274" s="82"/>
      <c r="E274" s="82"/>
      <c r="F274" s="79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</row>
    <row r="275" spans="1:100" ht="15.6" customHeight="1" x14ac:dyDescent="0.2">
      <c r="A275" s="82"/>
      <c r="B275" s="82"/>
      <c r="C275" s="82"/>
      <c r="D275" s="82"/>
      <c r="E275" s="82"/>
      <c r="F275" s="79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</row>
    <row r="276" spans="1:100" ht="15.6" customHeight="1" x14ac:dyDescent="0.2">
      <c r="A276" s="82"/>
      <c r="B276" s="82"/>
      <c r="C276" s="82"/>
      <c r="D276" s="82"/>
      <c r="E276" s="82"/>
      <c r="F276" s="79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</row>
    <row r="277" spans="1:100" ht="15.6" customHeight="1" x14ac:dyDescent="0.2">
      <c r="A277" s="82"/>
      <c r="B277" s="82"/>
      <c r="C277" s="82"/>
      <c r="D277" s="82"/>
      <c r="E277" s="82"/>
      <c r="F277" s="79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</row>
    <row r="278" spans="1:100" ht="15.6" customHeight="1" x14ac:dyDescent="0.2">
      <c r="A278" s="82"/>
      <c r="B278" s="82"/>
      <c r="C278" s="82"/>
      <c r="D278" s="82"/>
      <c r="E278" s="82"/>
      <c r="F278" s="79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</row>
    <row r="279" spans="1:100" ht="15.6" customHeight="1" x14ac:dyDescent="0.2">
      <c r="A279" s="82"/>
      <c r="B279" s="82"/>
      <c r="C279" s="82"/>
      <c r="D279" s="82"/>
      <c r="E279" s="82"/>
      <c r="F279" s="79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</row>
    <row r="280" spans="1:100" ht="15.6" customHeight="1" x14ac:dyDescent="0.2">
      <c r="A280" s="82"/>
      <c r="B280" s="82"/>
      <c r="C280" s="82"/>
      <c r="D280" s="82"/>
      <c r="E280" s="82"/>
      <c r="F280" s="79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</row>
    <row r="281" spans="1:100" ht="15.6" customHeight="1" x14ac:dyDescent="0.2">
      <c r="A281" s="82"/>
      <c r="B281" s="82"/>
      <c r="C281" s="82"/>
      <c r="D281" s="82"/>
      <c r="E281" s="82"/>
      <c r="F281" s="79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</row>
    <row r="282" spans="1:100" ht="15.6" customHeight="1" x14ac:dyDescent="0.2">
      <c r="A282" s="82"/>
      <c r="B282" s="82"/>
      <c r="C282" s="82"/>
      <c r="D282" s="82"/>
      <c r="E282" s="82"/>
      <c r="F282" s="79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</row>
    <row r="283" spans="1:100" ht="15.6" customHeight="1" x14ac:dyDescent="0.2">
      <c r="A283" s="82"/>
      <c r="B283" s="82"/>
      <c r="C283" s="82"/>
      <c r="D283" s="82"/>
      <c r="E283" s="82"/>
      <c r="F283" s="79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</row>
    <row r="284" spans="1:100" ht="15.6" customHeight="1" x14ac:dyDescent="0.2">
      <c r="A284" s="82"/>
      <c r="B284" s="82"/>
      <c r="C284" s="82"/>
      <c r="D284" s="82"/>
      <c r="E284" s="82"/>
      <c r="F284" s="79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</row>
    <row r="285" spans="1:100" ht="15.6" customHeight="1" x14ac:dyDescent="0.2">
      <c r="A285" s="82"/>
      <c r="B285" s="82"/>
      <c r="C285" s="82"/>
      <c r="D285" s="82"/>
      <c r="E285" s="82"/>
      <c r="F285" s="79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</row>
    <row r="286" spans="1:100" ht="15.6" customHeight="1" x14ac:dyDescent="0.2">
      <c r="A286" s="82"/>
      <c r="B286" s="82"/>
      <c r="C286" s="82"/>
      <c r="D286" s="82"/>
      <c r="E286" s="82"/>
      <c r="F286" s="79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</row>
    <row r="287" spans="1:100" ht="15.6" customHeight="1" x14ac:dyDescent="0.2">
      <c r="A287" s="82"/>
      <c r="B287" s="82"/>
      <c r="C287" s="82"/>
      <c r="D287" s="82"/>
      <c r="E287" s="82"/>
      <c r="F287" s="79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</row>
    <row r="288" spans="1:100" ht="15.6" customHeight="1" x14ac:dyDescent="0.2">
      <c r="A288" s="82"/>
      <c r="B288" s="82"/>
      <c r="C288" s="82"/>
      <c r="D288" s="82"/>
      <c r="E288" s="82"/>
      <c r="F288" s="79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</row>
    <row r="289" spans="1:100" ht="15.6" customHeight="1" x14ac:dyDescent="0.2">
      <c r="A289" s="82"/>
      <c r="B289" s="82"/>
      <c r="C289" s="82"/>
      <c r="D289" s="82"/>
      <c r="E289" s="82"/>
      <c r="F289" s="79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</row>
    <row r="290" spans="1:100" ht="15.6" customHeight="1" x14ac:dyDescent="0.2">
      <c r="A290" s="82"/>
      <c r="B290" s="82"/>
      <c r="C290" s="82"/>
      <c r="D290" s="82"/>
      <c r="E290" s="82"/>
      <c r="F290" s="79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</row>
    <row r="291" spans="1:100" ht="15.6" customHeight="1" x14ac:dyDescent="0.2">
      <c r="A291" s="82"/>
      <c r="B291" s="82"/>
      <c r="C291" s="82"/>
      <c r="D291" s="82"/>
      <c r="E291" s="82"/>
      <c r="F291" s="79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</row>
    <row r="292" spans="1:100" ht="15.6" customHeight="1" x14ac:dyDescent="0.2">
      <c r="A292" s="82"/>
      <c r="B292" s="82"/>
      <c r="C292" s="82"/>
      <c r="D292" s="82"/>
      <c r="E292" s="82"/>
      <c r="F292" s="79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</row>
    <row r="293" spans="1:100" ht="15.6" customHeight="1" x14ac:dyDescent="0.2">
      <c r="A293" s="82"/>
      <c r="B293" s="82"/>
      <c r="C293" s="82"/>
      <c r="D293" s="82"/>
      <c r="E293" s="82"/>
      <c r="F293" s="79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</row>
    <row r="294" spans="1:100" ht="15.6" customHeight="1" x14ac:dyDescent="0.2">
      <c r="A294" s="82"/>
      <c r="B294" s="82"/>
      <c r="C294" s="82"/>
      <c r="D294" s="82"/>
      <c r="E294" s="82"/>
      <c r="F294" s="79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  <c r="CQ294" s="82"/>
      <c r="CR294" s="82"/>
      <c r="CS294" s="82"/>
      <c r="CT294" s="82"/>
      <c r="CU294" s="82"/>
      <c r="CV294" s="82"/>
    </row>
    <row r="295" spans="1:100" ht="15.6" customHeight="1" x14ac:dyDescent="0.2">
      <c r="A295" s="82"/>
      <c r="B295" s="82"/>
      <c r="C295" s="82"/>
      <c r="D295" s="82"/>
      <c r="E295" s="82"/>
      <c r="F295" s="79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</row>
    <row r="296" spans="1:100" ht="15.6" customHeight="1" x14ac:dyDescent="0.2">
      <c r="A296" s="82"/>
      <c r="B296" s="82"/>
      <c r="C296" s="82"/>
      <c r="D296" s="82"/>
      <c r="E296" s="82"/>
      <c r="F296" s="79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</row>
    <row r="297" spans="1:100" ht="15.6" customHeight="1" x14ac:dyDescent="0.2">
      <c r="A297" s="82"/>
      <c r="B297" s="82"/>
      <c r="C297" s="82"/>
      <c r="D297" s="82"/>
      <c r="E297" s="82"/>
      <c r="F297" s="79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</row>
    <row r="298" spans="1:100" ht="15.6" customHeight="1" x14ac:dyDescent="0.2">
      <c r="A298" s="82"/>
      <c r="B298" s="82"/>
      <c r="C298" s="82"/>
      <c r="D298" s="82"/>
      <c r="E298" s="82"/>
      <c r="F298" s="79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</row>
    <row r="299" spans="1:100" ht="15.6" customHeight="1" x14ac:dyDescent="0.2">
      <c r="A299" s="82"/>
      <c r="B299" s="82"/>
      <c r="C299" s="82"/>
      <c r="D299" s="82"/>
      <c r="E299" s="82"/>
      <c r="F299" s="79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  <c r="CQ299" s="82"/>
      <c r="CR299" s="82"/>
      <c r="CS299" s="82"/>
      <c r="CT299" s="82"/>
      <c r="CU299" s="82"/>
      <c r="CV299" s="82"/>
    </row>
    <row r="300" spans="1:100" ht="15.6" customHeight="1" x14ac:dyDescent="0.2">
      <c r="A300" s="82"/>
      <c r="B300" s="82"/>
      <c r="C300" s="82"/>
      <c r="D300" s="82"/>
      <c r="E300" s="82"/>
      <c r="F300" s="79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</row>
    <row r="301" spans="1:100" ht="15.6" customHeight="1" x14ac:dyDescent="0.2">
      <c r="A301" s="82"/>
      <c r="B301" s="82"/>
      <c r="C301" s="82"/>
      <c r="D301" s="82"/>
      <c r="E301" s="82"/>
      <c r="F301" s="79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</row>
    <row r="302" spans="1:100" ht="15.6" customHeight="1" x14ac:dyDescent="0.2">
      <c r="A302" s="82"/>
      <c r="B302" s="82"/>
      <c r="C302" s="82"/>
      <c r="D302" s="82"/>
      <c r="E302" s="82"/>
      <c r="F302" s="79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</row>
    <row r="303" spans="1:100" ht="15.6" customHeight="1" x14ac:dyDescent="0.2">
      <c r="A303" s="82"/>
      <c r="B303" s="82"/>
      <c r="C303" s="82"/>
      <c r="D303" s="82"/>
      <c r="E303" s="82"/>
      <c r="F303" s="79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</row>
    <row r="304" spans="1:100" ht="15.6" customHeight="1" x14ac:dyDescent="0.2">
      <c r="A304" s="82"/>
      <c r="B304" s="82"/>
      <c r="C304" s="82"/>
      <c r="D304" s="82"/>
      <c r="E304" s="82"/>
      <c r="F304" s="79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</row>
    <row r="305" spans="1:100" ht="15.6" customHeight="1" x14ac:dyDescent="0.2">
      <c r="A305" s="82"/>
      <c r="B305" s="82"/>
      <c r="C305" s="82"/>
      <c r="D305" s="82"/>
      <c r="E305" s="82"/>
      <c r="F305" s="79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</row>
    <row r="306" spans="1:100" ht="15.6" customHeight="1" x14ac:dyDescent="0.2">
      <c r="A306" s="82"/>
      <c r="B306" s="82"/>
      <c r="C306" s="82"/>
      <c r="D306" s="82"/>
      <c r="E306" s="82"/>
      <c r="F306" s="79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</row>
    <row r="307" spans="1:100" ht="15.6" customHeight="1" x14ac:dyDescent="0.2">
      <c r="A307" s="82"/>
      <c r="B307" s="82"/>
      <c r="C307" s="82"/>
      <c r="D307" s="82"/>
      <c r="E307" s="82"/>
      <c r="F307" s="79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</row>
    <row r="308" spans="1:100" ht="15.6" customHeight="1" x14ac:dyDescent="0.2">
      <c r="A308" s="82"/>
      <c r="B308" s="82"/>
      <c r="C308" s="82"/>
      <c r="D308" s="82"/>
      <c r="E308" s="82"/>
      <c r="F308" s="79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</row>
    <row r="309" spans="1:100" ht="15.6" customHeight="1" x14ac:dyDescent="0.2">
      <c r="A309" s="82"/>
      <c r="B309" s="82"/>
      <c r="C309" s="82"/>
      <c r="D309" s="82"/>
      <c r="E309" s="82"/>
      <c r="F309" s="79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</row>
    <row r="310" spans="1:100" ht="15.6" customHeight="1" x14ac:dyDescent="0.2">
      <c r="A310" s="82"/>
      <c r="B310" s="82"/>
      <c r="C310" s="82"/>
      <c r="D310" s="82"/>
      <c r="E310" s="82"/>
      <c r="F310" s="79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</row>
    <row r="311" spans="1:100" ht="15.6" customHeight="1" x14ac:dyDescent="0.2">
      <c r="A311" s="82"/>
      <c r="B311" s="82"/>
      <c r="C311" s="82"/>
      <c r="D311" s="82"/>
      <c r="E311" s="82"/>
      <c r="F311" s="79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</row>
    <row r="312" spans="1:100" ht="15.6" customHeight="1" x14ac:dyDescent="0.2">
      <c r="A312" s="82"/>
      <c r="B312" s="82"/>
      <c r="C312" s="82"/>
      <c r="D312" s="82"/>
      <c r="E312" s="82"/>
      <c r="F312" s="79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</row>
    <row r="313" spans="1:100" ht="15.6" customHeight="1" x14ac:dyDescent="0.2">
      <c r="A313" s="82"/>
      <c r="B313" s="82"/>
      <c r="C313" s="82"/>
      <c r="D313" s="82"/>
      <c r="E313" s="82"/>
      <c r="F313" s="79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</row>
    <row r="314" spans="1:100" ht="15.6" customHeight="1" x14ac:dyDescent="0.2">
      <c r="A314" s="82"/>
      <c r="B314" s="82"/>
      <c r="C314" s="82"/>
      <c r="D314" s="82"/>
      <c r="E314" s="82"/>
      <c r="F314" s="79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</row>
    <row r="315" spans="1:100" ht="15.6" customHeight="1" x14ac:dyDescent="0.2">
      <c r="A315" s="82"/>
      <c r="B315" s="82"/>
      <c r="C315" s="82"/>
      <c r="D315" s="82"/>
      <c r="E315" s="82"/>
      <c r="F315" s="79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</row>
    <row r="316" spans="1:100" ht="15.6" customHeight="1" x14ac:dyDescent="0.2">
      <c r="A316" s="82"/>
      <c r="B316" s="82"/>
      <c r="C316" s="82"/>
      <c r="D316" s="82"/>
      <c r="E316" s="82"/>
      <c r="F316" s="79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</row>
    <row r="317" spans="1:100" ht="15.6" customHeight="1" x14ac:dyDescent="0.2">
      <c r="A317" s="82"/>
      <c r="B317" s="82"/>
      <c r="C317" s="82"/>
      <c r="D317" s="82"/>
      <c r="E317" s="82"/>
      <c r="F317" s="79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</row>
    <row r="318" spans="1:100" ht="15.6" customHeight="1" x14ac:dyDescent="0.2">
      <c r="A318" s="82"/>
      <c r="B318" s="82"/>
      <c r="C318" s="82"/>
      <c r="D318" s="82"/>
      <c r="E318" s="82"/>
      <c r="F318" s="79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</row>
    <row r="319" spans="1:100" ht="15.6" customHeight="1" x14ac:dyDescent="0.2">
      <c r="A319" s="82"/>
      <c r="B319" s="82"/>
      <c r="C319" s="82"/>
      <c r="D319" s="82"/>
      <c r="E319" s="82"/>
      <c r="F319" s="79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</row>
    <row r="320" spans="1:100" ht="15.6" customHeight="1" x14ac:dyDescent="0.2">
      <c r="A320" s="82"/>
      <c r="B320" s="82"/>
      <c r="C320" s="82"/>
      <c r="D320" s="82"/>
      <c r="E320" s="82"/>
      <c r="F320" s="79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</row>
    <row r="321" spans="1:100" ht="15.6" customHeight="1" x14ac:dyDescent="0.2">
      <c r="A321" s="82"/>
      <c r="B321" s="82"/>
      <c r="C321" s="82"/>
      <c r="D321" s="82"/>
      <c r="E321" s="82"/>
      <c r="F321" s="79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</row>
    <row r="322" spans="1:100" ht="15.6" customHeight="1" x14ac:dyDescent="0.2">
      <c r="A322" s="82"/>
      <c r="B322" s="82"/>
      <c r="C322" s="82"/>
      <c r="D322" s="82"/>
      <c r="E322" s="82"/>
      <c r="F322" s="79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</row>
    <row r="323" spans="1:100" ht="15.6" customHeight="1" x14ac:dyDescent="0.2">
      <c r="A323" s="82"/>
      <c r="B323" s="82"/>
      <c r="C323" s="82"/>
      <c r="D323" s="82"/>
      <c r="E323" s="82"/>
      <c r="F323" s="79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</row>
    <row r="324" spans="1:100" ht="15.6" customHeight="1" x14ac:dyDescent="0.2">
      <c r="A324" s="82"/>
      <c r="B324" s="82"/>
      <c r="C324" s="82"/>
      <c r="D324" s="82"/>
      <c r="E324" s="82"/>
      <c r="F324" s="79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</row>
    <row r="325" spans="1:100" ht="15.6" customHeight="1" x14ac:dyDescent="0.2">
      <c r="A325" s="82"/>
      <c r="B325" s="82"/>
      <c r="C325" s="82"/>
      <c r="D325" s="82"/>
      <c r="E325" s="82"/>
      <c r="F325" s="79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</row>
    <row r="326" spans="1:100" ht="15.6" customHeight="1" x14ac:dyDescent="0.2">
      <c r="A326" s="82"/>
      <c r="B326" s="82"/>
      <c r="C326" s="82"/>
      <c r="D326" s="82"/>
      <c r="E326" s="82"/>
      <c r="F326" s="79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</row>
    <row r="327" spans="1:100" ht="15.6" customHeight="1" x14ac:dyDescent="0.2">
      <c r="A327" s="82"/>
      <c r="B327" s="82"/>
      <c r="C327" s="82"/>
      <c r="D327" s="82"/>
      <c r="E327" s="82"/>
      <c r="F327" s="79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</row>
    <row r="328" spans="1:100" ht="15.6" customHeight="1" x14ac:dyDescent="0.2">
      <c r="A328" s="82"/>
      <c r="B328" s="82"/>
      <c r="C328" s="82"/>
      <c r="D328" s="82"/>
      <c r="E328" s="82"/>
      <c r="F328" s="79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</row>
    <row r="329" spans="1:100" ht="15.6" customHeight="1" x14ac:dyDescent="0.2">
      <c r="A329" s="82"/>
      <c r="B329" s="82"/>
      <c r="C329" s="82"/>
      <c r="D329" s="82"/>
      <c r="E329" s="82"/>
      <c r="F329" s="79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</row>
    <row r="330" spans="1:100" ht="15.6" customHeight="1" x14ac:dyDescent="0.2">
      <c r="A330" s="82"/>
      <c r="B330" s="82"/>
      <c r="C330" s="82"/>
      <c r="D330" s="82"/>
      <c r="E330" s="82"/>
      <c r="F330" s="79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</row>
    <row r="331" spans="1:100" ht="15.6" customHeight="1" x14ac:dyDescent="0.2">
      <c r="A331" s="82"/>
      <c r="B331" s="82"/>
      <c r="C331" s="82"/>
      <c r="D331" s="82"/>
      <c r="E331" s="82"/>
      <c r="F331" s="79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</row>
    <row r="332" spans="1:100" ht="15.6" customHeight="1" x14ac:dyDescent="0.2">
      <c r="A332" s="82"/>
      <c r="B332" s="82"/>
      <c r="C332" s="82"/>
      <c r="D332" s="82"/>
      <c r="E332" s="82"/>
      <c r="F332" s="79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</row>
    <row r="333" spans="1:100" ht="15.6" customHeight="1" x14ac:dyDescent="0.2">
      <c r="A333" s="82"/>
      <c r="B333" s="82"/>
      <c r="C333" s="82"/>
      <c r="D333" s="82"/>
      <c r="E333" s="82"/>
      <c r="F333" s="79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</row>
    <row r="334" spans="1:100" ht="15.6" customHeight="1" x14ac:dyDescent="0.2">
      <c r="A334" s="82"/>
      <c r="B334" s="82"/>
      <c r="C334" s="82"/>
      <c r="D334" s="82"/>
      <c r="E334" s="82"/>
      <c r="F334" s="79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</row>
    <row r="335" spans="1:100" ht="15.6" customHeight="1" x14ac:dyDescent="0.2">
      <c r="A335" s="82"/>
      <c r="B335" s="82"/>
      <c r="C335" s="82"/>
      <c r="D335" s="82"/>
      <c r="E335" s="82"/>
      <c r="F335" s="79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</row>
    <row r="336" spans="1:100" ht="15.6" customHeight="1" x14ac:dyDescent="0.2">
      <c r="A336" s="82"/>
      <c r="B336" s="82"/>
      <c r="C336" s="82"/>
      <c r="D336" s="82"/>
      <c r="E336" s="82"/>
      <c r="F336" s="79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</row>
    <row r="337" spans="1:100" ht="15.6" customHeight="1" x14ac:dyDescent="0.2">
      <c r="A337" s="82"/>
      <c r="B337" s="82"/>
      <c r="C337" s="82"/>
      <c r="D337" s="82"/>
      <c r="E337" s="82"/>
      <c r="F337" s="79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</row>
    <row r="338" spans="1:100" ht="15.6" customHeight="1" x14ac:dyDescent="0.2">
      <c r="A338" s="82"/>
      <c r="B338" s="82"/>
      <c r="C338" s="82"/>
      <c r="D338" s="82"/>
      <c r="E338" s="82"/>
      <c r="F338" s="79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</row>
    <row r="339" spans="1:100" ht="15.6" customHeight="1" x14ac:dyDescent="0.2">
      <c r="A339" s="82"/>
      <c r="B339" s="82"/>
      <c r="C339" s="82"/>
      <c r="D339" s="82"/>
      <c r="E339" s="82"/>
      <c r="F339" s="79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</row>
    <row r="340" spans="1:100" ht="15.6" customHeight="1" x14ac:dyDescent="0.2">
      <c r="A340" s="82"/>
      <c r="B340" s="82"/>
      <c r="C340" s="82"/>
      <c r="D340" s="82"/>
      <c r="E340" s="82"/>
      <c r="F340" s="79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</row>
    <row r="341" spans="1:100" ht="15.6" customHeight="1" x14ac:dyDescent="0.2">
      <c r="A341" s="82"/>
      <c r="B341" s="82"/>
      <c r="C341" s="82"/>
      <c r="D341" s="82"/>
      <c r="E341" s="82"/>
      <c r="F341" s="79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  <c r="CQ341" s="82"/>
      <c r="CR341" s="82"/>
      <c r="CS341" s="82"/>
      <c r="CT341" s="82"/>
      <c r="CU341" s="82"/>
      <c r="CV341" s="82"/>
    </row>
    <row r="342" spans="1:100" ht="15.6" customHeight="1" x14ac:dyDescent="0.2">
      <c r="A342" s="82"/>
      <c r="B342" s="82"/>
      <c r="C342" s="82"/>
      <c r="D342" s="82"/>
      <c r="E342" s="82"/>
      <c r="F342" s="79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</row>
    <row r="343" spans="1:100" ht="15.6" customHeight="1" x14ac:dyDescent="0.2">
      <c r="A343" s="82"/>
      <c r="B343" s="82"/>
      <c r="C343" s="82"/>
      <c r="D343" s="82"/>
      <c r="E343" s="82"/>
      <c r="F343" s="79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</row>
    <row r="344" spans="1:100" ht="15.6" customHeight="1" x14ac:dyDescent="0.2">
      <c r="A344" s="82"/>
      <c r="B344" s="82"/>
      <c r="C344" s="82"/>
      <c r="D344" s="82"/>
      <c r="E344" s="82"/>
      <c r="F344" s="79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</row>
    <row r="345" spans="1:100" ht="15.6" customHeight="1" x14ac:dyDescent="0.2">
      <c r="A345" s="82"/>
      <c r="B345" s="82"/>
      <c r="C345" s="82"/>
      <c r="D345" s="82"/>
      <c r="E345" s="82"/>
      <c r="F345" s="79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</row>
    <row r="346" spans="1:100" ht="15.6" customHeight="1" x14ac:dyDescent="0.2">
      <c r="A346" s="82"/>
      <c r="B346" s="82"/>
      <c r="C346" s="82"/>
      <c r="D346" s="82"/>
      <c r="E346" s="82"/>
      <c r="F346" s="79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  <c r="CQ346" s="82"/>
      <c r="CR346" s="82"/>
      <c r="CS346" s="82"/>
      <c r="CT346" s="82"/>
      <c r="CU346" s="82"/>
      <c r="CV346" s="82"/>
    </row>
    <row r="347" spans="1:100" ht="15.6" customHeight="1" x14ac:dyDescent="0.2">
      <c r="A347" s="82"/>
      <c r="B347" s="82"/>
      <c r="C347" s="82"/>
      <c r="D347" s="82"/>
      <c r="E347" s="82"/>
      <c r="F347" s="79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</row>
    <row r="348" spans="1:100" ht="15.6" customHeight="1" x14ac:dyDescent="0.2">
      <c r="A348" s="82"/>
      <c r="B348" s="82"/>
      <c r="C348" s="82"/>
      <c r="D348" s="82"/>
      <c r="E348" s="82"/>
      <c r="F348" s="79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</row>
    <row r="349" spans="1:100" ht="15.6" customHeight="1" x14ac:dyDescent="0.2">
      <c r="A349" s="82"/>
      <c r="B349" s="82"/>
      <c r="C349" s="82"/>
      <c r="D349" s="82"/>
      <c r="E349" s="82"/>
      <c r="F349" s="79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</row>
    <row r="350" spans="1:100" ht="15.6" customHeight="1" x14ac:dyDescent="0.2">
      <c r="A350" s="82"/>
      <c r="B350" s="82"/>
      <c r="C350" s="82"/>
      <c r="D350" s="82"/>
      <c r="E350" s="82"/>
      <c r="F350" s="79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</row>
    <row r="351" spans="1:100" ht="15.6" customHeight="1" x14ac:dyDescent="0.2">
      <c r="A351" s="82"/>
      <c r="B351" s="82"/>
      <c r="C351" s="82"/>
      <c r="D351" s="82"/>
      <c r="E351" s="82"/>
      <c r="F351" s="79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  <c r="CQ351" s="82"/>
      <c r="CR351" s="82"/>
      <c r="CS351" s="82"/>
      <c r="CT351" s="82"/>
      <c r="CU351" s="82"/>
      <c r="CV351" s="82"/>
    </row>
    <row r="352" spans="1:100" ht="15.6" customHeight="1" x14ac:dyDescent="0.2">
      <c r="A352" s="82"/>
      <c r="B352" s="82"/>
      <c r="C352" s="82"/>
      <c r="D352" s="82"/>
      <c r="E352" s="82"/>
      <c r="F352" s="79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</row>
    <row r="353" spans="1:100" ht="15.6" customHeight="1" x14ac:dyDescent="0.2">
      <c r="A353" s="82"/>
      <c r="B353" s="82"/>
      <c r="C353" s="82"/>
      <c r="D353" s="82"/>
      <c r="E353" s="82"/>
      <c r="F353" s="79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</row>
    <row r="354" spans="1:100" ht="15.6" customHeight="1" x14ac:dyDescent="0.2">
      <c r="A354" s="82"/>
      <c r="B354" s="82"/>
      <c r="C354" s="82"/>
      <c r="D354" s="82"/>
      <c r="E354" s="82"/>
      <c r="F354" s="79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</row>
    <row r="355" spans="1:100" ht="15.6" customHeight="1" x14ac:dyDescent="0.2">
      <c r="A355" s="82"/>
      <c r="B355" s="82"/>
      <c r="C355" s="82"/>
      <c r="D355" s="82"/>
      <c r="E355" s="82"/>
      <c r="F355" s="79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</row>
    <row r="356" spans="1:100" ht="15.6" customHeight="1" x14ac:dyDescent="0.2">
      <c r="A356" s="82"/>
      <c r="B356" s="82"/>
      <c r="C356" s="82"/>
      <c r="D356" s="82"/>
      <c r="E356" s="82"/>
      <c r="F356" s="79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  <c r="CQ356" s="82"/>
      <c r="CR356" s="82"/>
      <c r="CS356" s="82"/>
      <c r="CT356" s="82"/>
      <c r="CU356" s="82"/>
      <c r="CV356" s="82"/>
    </row>
    <row r="357" spans="1:100" ht="15.6" customHeight="1" x14ac:dyDescent="0.2">
      <c r="A357" s="82"/>
      <c r="B357" s="82"/>
      <c r="C357" s="82"/>
      <c r="D357" s="82"/>
      <c r="E357" s="82"/>
      <c r="F357" s="79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</row>
    <row r="358" spans="1:100" ht="15.6" customHeight="1" x14ac:dyDescent="0.2">
      <c r="A358" s="82"/>
      <c r="B358" s="82"/>
      <c r="C358" s="82"/>
      <c r="D358" s="82"/>
      <c r="E358" s="82"/>
      <c r="F358" s="79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</row>
    <row r="359" spans="1:100" ht="15.6" customHeight="1" x14ac:dyDescent="0.2">
      <c r="A359" s="82"/>
      <c r="B359" s="82"/>
      <c r="C359" s="82"/>
      <c r="D359" s="82"/>
      <c r="E359" s="82"/>
      <c r="F359" s="79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</row>
    <row r="360" spans="1:100" ht="15.6" customHeight="1" x14ac:dyDescent="0.2">
      <c r="A360" s="82"/>
      <c r="B360" s="82"/>
      <c r="C360" s="82"/>
      <c r="D360" s="82"/>
      <c r="E360" s="82"/>
      <c r="F360" s="79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</row>
    <row r="361" spans="1:100" ht="15.6" customHeight="1" x14ac:dyDescent="0.2">
      <c r="A361" s="82"/>
      <c r="B361" s="82"/>
      <c r="C361" s="82"/>
      <c r="D361" s="82"/>
      <c r="E361" s="82"/>
      <c r="F361" s="79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82"/>
      <c r="CV361" s="82"/>
    </row>
    <row r="362" spans="1:100" ht="15.6" customHeight="1" x14ac:dyDescent="0.2">
      <c r="A362" s="82"/>
      <c r="B362" s="82"/>
      <c r="C362" s="82"/>
      <c r="D362" s="82"/>
      <c r="E362" s="82"/>
      <c r="F362" s="79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</row>
    <row r="363" spans="1:100" ht="15.6" customHeight="1" x14ac:dyDescent="0.2">
      <c r="A363" s="82"/>
      <c r="B363" s="82"/>
      <c r="C363" s="82"/>
      <c r="D363" s="82"/>
      <c r="E363" s="82"/>
      <c r="F363" s="79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</row>
    <row r="364" spans="1:100" ht="15.6" customHeight="1" x14ac:dyDescent="0.2">
      <c r="A364" s="82"/>
      <c r="B364" s="82"/>
      <c r="C364" s="82"/>
      <c r="D364" s="82"/>
      <c r="E364" s="82"/>
      <c r="F364" s="79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</row>
    <row r="365" spans="1:100" ht="15.6" customHeight="1" x14ac:dyDescent="0.2">
      <c r="A365" s="82"/>
      <c r="B365" s="82"/>
      <c r="C365" s="82"/>
      <c r="D365" s="82"/>
      <c r="E365" s="82"/>
      <c r="F365" s="79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</row>
    <row r="366" spans="1:100" ht="15.6" customHeight="1" x14ac:dyDescent="0.2">
      <c r="A366" s="82"/>
      <c r="B366" s="82"/>
      <c r="C366" s="82"/>
      <c r="D366" s="82"/>
      <c r="E366" s="82"/>
      <c r="F366" s="79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  <c r="CQ366" s="82"/>
      <c r="CR366" s="82"/>
      <c r="CS366" s="82"/>
      <c r="CT366" s="82"/>
      <c r="CU366" s="82"/>
      <c r="CV366" s="82"/>
    </row>
    <row r="367" spans="1:100" ht="15.6" customHeight="1" x14ac:dyDescent="0.2">
      <c r="A367" s="82"/>
      <c r="B367" s="82"/>
      <c r="C367" s="82"/>
      <c r="D367" s="82"/>
      <c r="E367" s="82"/>
      <c r="F367" s="79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</row>
    <row r="368" spans="1:100" ht="15.6" customHeight="1" x14ac:dyDescent="0.2">
      <c r="A368" s="82"/>
      <c r="B368" s="82"/>
      <c r="C368" s="82"/>
      <c r="D368" s="82"/>
      <c r="E368" s="82"/>
      <c r="F368" s="79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</row>
    <row r="369" spans="1:100" ht="15.6" customHeight="1" x14ac:dyDescent="0.2">
      <c r="A369" s="82"/>
      <c r="B369" s="82"/>
      <c r="C369" s="82"/>
      <c r="D369" s="82"/>
      <c r="E369" s="82"/>
      <c r="F369" s="79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</row>
    <row r="370" spans="1:100" ht="15.6" customHeight="1" x14ac:dyDescent="0.2">
      <c r="A370" s="82"/>
      <c r="B370" s="82"/>
      <c r="C370" s="82"/>
      <c r="D370" s="82"/>
      <c r="E370" s="82"/>
      <c r="F370" s="79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</row>
    <row r="371" spans="1:100" ht="15.6" customHeight="1" x14ac:dyDescent="0.2">
      <c r="A371" s="82"/>
      <c r="B371" s="82"/>
      <c r="C371" s="82"/>
      <c r="D371" s="82"/>
      <c r="E371" s="82"/>
      <c r="F371" s="79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  <c r="CQ371" s="82"/>
      <c r="CR371" s="82"/>
      <c r="CS371" s="82"/>
      <c r="CT371" s="82"/>
      <c r="CU371" s="82"/>
      <c r="CV371" s="82"/>
    </row>
    <row r="372" spans="1:100" ht="15.6" customHeight="1" x14ac:dyDescent="0.2">
      <c r="A372" s="82"/>
      <c r="B372" s="82"/>
      <c r="C372" s="82"/>
      <c r="D372" s="82"/>
      <c r="E372" s="82"/>
      <c r="F372" s="79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</row>
    <row r="373" spans="1:100" ht="15.6" customHeight="1" x14ac:dyDescent="0.2">
      <c r="A373" s="82"/>
      <c r="B373" s="82"/>
      <c r="C373" s="82"/>
      <c r="D373" s="82"/>
      <c r="E373" s="82"/>
      <c r="F373" s="79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</row>
    <row r="374" spans="1:100" ht="15.6" customHeight="1" x14ac:dyDescent="0.2">
      <c r="A374" s="82"/>
      <c r="B374" s="82"/>
      <c r="C374" s="82"/>
      <c r="D374" s="82"/>
      <c r="E374" s="82"/>
      <c r="F374" s="79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</row>
    <row r="375" spans="1:100" ht="15.6" customHeight="1" x14ac:dyDescent="0.2">
      <c r="A375" s="82"/>
      <c r="B375" s="82"/>
      <c r="C375" s="82"/>
      <c r="D375" s="82"/>
      <c r="E375" s="82"/>
      <c r="F375" s="79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</row>
    <row r="376" spans="1:100" ht="15.6" customHeight="1" x14ac:dyDescent="0.2">
      <c r="A376" s="82"/>
      <c r="B376" s="82"/>
      <c r="C376" s="82"/>
      <c r="D376" s="82"/>
      <c r="E376" s="82"/>
      <c r="F376" s="79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</row>
    <row r="377" spans="1:100" ht="15.6" customHeight="1" x14ac:dyDescent="0.2">
      <c r="A377" s="82"/>
      <c r="B377" s="82"/>
      <c r="C377" s="82"/>
      <c r="D377" s="82"/>
      <c r="E377" s="82"/>
      <c r="F377" s="79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</row>
    <row r="378" spans="1:100" ht="15.6" customHeight="1" x14ac:dyDescent="0.2">
      <c r="A378" s="82"/>
      <c r="B378" s="82"/>
      <c r="C378" s="82"/>
      <c r="D378" s="82"/>
      <c r="E378" s="82"/>
      <c r="F378" s="79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</row>
    <row r="379" spans="1:100" ht="15.6" customHeight="1" x14ac:dyDescent="0.2">
      <c r="A379" s="82"/>
      <c r="B379" s="82"/>
      <c r="C379" s="82"/>
      <c r="D379" s="82"/>
      <c r="E379" s="82"/>
      <c r="F379" s="79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</row>
    <row r="380" spans="1:100" ht="15.6" customHeight="1" x14ac:dyDescent="0.2">
      <c r="A380" s="82"/>
      <c r="B380" s="82"/>
      <c r="C380" s="82"/>
      <c r="D380" s="82"/>
      <c r="E380" s="82"/>
      <c r="F380" s="79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</row>
    <row r="381" spans="1:100" ht="15.6" customHeight="1" x14ac:dyDescent="0.2">
      <c r="A381" s="82"/>
      <c r="B381" s="82"/>
      <c r="C381" s="82"/>
      <c r="D381" s="82"/>
      <c r="E381" s="82"/>
      <c r="F381" s="79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</row>
    <row r="382" spans="1:100" ht="15.6" customHeight="1" x14ac:dyDescent="0.2">
      <c r="A382" s="82"/>
      <c r="B382" s="82"/>
      <c r="C382" s="82"/>
      <c r="D382" s="82"/>
      <c r="E382" s="82"/>
      <c r="F382" s="79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</row>
    <row r="383" spans="1:100" ht="15.6" customHeight="1" x14ac:dyDescent="0.2">
      <c r="A383" s="82"/>
      <c r="B383" s="82"/>
      <c r="C383" s="82"/>
      <c r="D383" s="82"/>
      <c r="E383" s="82"/>
      <c r="F383" s="79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</row>
    <row r="384" spans="1:100" ht="15.6" customHeight="1" x14ac:dyDescent="0.2">
      <c r="A384" s="82"/>
      <c r="B384" s="82"/>
      <c r="C384" s="82"/>
      <c r="D384" s="82"/>
      <c r="E384" s="82"/>
      <c r="F384" s="79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</row>
    <row r="385" spans="1:100" ht="15.6" customHeight="1" x14ac:dyDescent="0.2">
      <c r="A385" s="82"/>
      <c r="B385" s="82"/>
      <c r="C385" s="82"/>
      <c r="D385" s="82"/>
      <c r="E385" s="82"/>
      <c r="F385" s="79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</row>
    <row r="386" spans="1:100" ht="15.6" customHeight="1" x14ac:dyDescent="0.2">
      <c r="A386" s="82"/>
      <c r="B386" s="82"/>
      <c r="C386" s="82"/>
      <c r="D386" s="82"/>
      <c r="E386" s="82"/>
      <c r="F386" s="79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</row>
    <row r="387" spans="1:100" ht="15.6" customHeight="1" x14ac:dyDescent="0.2">
      <c r="A387" s="82"/>
      <c r="B387" s="82"/>
      <c r="C387" s="82"/>
      <c r="D387" s="82"/>
      <c r="E387" s="82"/>
      <c r="F387" s="79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</row>
    <row r="388" spans="1:100" ht="15.6" customHeight="1" x14ac:dyDescent="0.2">
      <c r="A388" s="82"/>
      <c r="B388" s="82"/>
      <c r="C388" s="82"/>
      <c r="D388" s="82"/>
      <c r="E388" s="82"/>
      <c r="F388" s="79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</row>
    <row r="389" spans="1:100" ht="15.6" customHeight="1" x14ac:dyDescent="0.2">
      <c r="A389" s="82"/>
      <c r="B389" s="82"/>
      <c r="C389" s="82"/>
      <c r="D389" s="82"/>
      <c r="E389" s="82"/>
      <c r="F389" s="79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</row>
    <row r="390" spans="1:100" ht="15.6" customHeight="1" x14ac:dyDescent="0.2">
      <c r="A390" s="82"/>
      <c r="B390" s="82"/>
      <c r="C390" s="82"/>
      <c r="D390" s="82"/>
      <c r="E390" s="82"/>
      <c r="F390" s="79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</row>
    <row r="391" spans="1:100" ht="15.6" customHeight="1" x14ac:dyDescent="0.2">
      <c r="A391" s="82"/>
      <c r="B391" s="82"/>
      <c r="C391" s="82"/>
      <c r="D391" s="82"/>
      <c r="E391" s="82"/>
      <c r="F391" s="79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  <c r="CQ391" s="82"/>
      <c r="CR391" s="82"/>
      <c r="CS391" s="82"/>
      <c r="CT391" s="82"/>
      <c r="CU391" s="82"/>
      <c r="CV391" s="82"/>
    </row>
    <row r="392" spans="1:100" ht="15.6" customHeight="1" x14ac:dyDescent="0.2">
      <c r="A392" s="82"/>
      <c r="B392" s="82"/>
      <c r="C392" s="82"/>
      <c r="D392" s="82"/>
      <c r="E392" s="82"/>
      <c r="F392" s="79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</row>
    <row r="393" spans="1:100" ht="15.6" customHeight="1" x14ac:dyDescent="0.2">
      <c r="A393" s="82"/>
      <c r="B393" s="82"/>
      <c r="C393" s="82"/>
      <c r="D393" s="82"/>
      <c r="E393" s="82"/>
      <c r="F393" s="79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</row>
    <row r="394" spans="1:100" ht="15.6" customHeight="1" x14ac:dyDescent="0.2">
      <c r="A394" s="82"/>
      <c r="B394" s="82"/>
      <c r="C394" s="82"/>
      <c r="D394" s="82"/>
      <c r="E394" s="82"/>
      <c r="F394" s="79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</row>
    <row r="395" spans="1:100" ht="15.6" customHeight="1" x14ac:dyDescent="0.2">
      <c r="A395" s="82"/>
      <c r="B395" s="82"/>
      <c r="C395" s="82"/>
      <c r="D395" s="82"/>
      <c r="E395" s="82"/>
      <c r="F395" s="79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</row>
    <row r="396" spans="1:100" ht="15.6" customHeight="1" x14ac:dyDescent="0.2">
      <c r="A396" s="82"/>
      <c r="B396" s="82"/>
      <c r="C396" s="82"/>
      <c r="D396" s="82"/>
      <c r="E396" s="82"/>
      <c r="F396" s="79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</row>
    <row r="397" spans="1:100" ht="15.6" customHeight="1" x14ac:dyDescent="0.2">
      <c r="A397" s="82"/>
      <c r="B397" s="82"/>
      <c r="C397" s="82"/>
      <c r="D397" s="82"/>
      <c r="E397" s="82"/>
      <c r="F397" s="79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</row>
    <row r="398" spans="1:100" ht="15.6" customHeight="1" x14ac:dyDescent="0.2">
      <c r="A398" s="82"/>
      <c r="B398" s="82"/>
      <c r="C398" s="82"/>
      <c r="D398" s="82"/>
      <c r="E398" s="82"/>
      <c r="F398" s="79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</row>
    <row r="399" spans="1:100" ht="15.6" customHeight="1" x14ac:dyDescent="0.2">
      <c r="A399" s="82"/>
      <c r="B399" s="82"/>
      <c r="C399" s="82"/>
      <c r="D399" s="82"/>
      <c r="E399" s="82"/>
      <c r="F399" s="79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</row>
    <row r="400" spans="1:100" ht="15.6" customHeight="1" x14ac:dyDescent="0.2">
      <c r="A400" s="82"/>
      <c r="B400" s="82"/>
      <c r="C400" s="82"/>
      <c r="D400" s="82"/>
      <c r="E400" s="82"/>
      <c r="F400" s="79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</row>
    <row r="401" spans="1:100" ht="15.6" customHeight="1" x14ac:dyDescent="0.2">
      <c r="A401" s="82"/>
      <c r="B401" s="82"/>
      <c r="C401" s="82"/>
      <c r="D401" s="82"/>
      <c r="E401" s="82"/>
      <c r="F401" s="79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  <c r="CQ401" s="82"/>
      <c r="CR401" s="82"/>
      <c r="CS401" s="82"/>
      <c r="CT401" s="82"/>
      <c r="CU401" s="82"/>
      <c r="CV401" s="82"/>
    </row>
    <row r="402" spans="1:100" ht="15.6" customHeight="1" x14ac:dyDescent="0.2">
      <c r="A402" s="82"/>
      <c r="B402" s="82"/>
      <c r="C402" s="82"/>
      <c r="D402" s="82"/>
      <c r="E402" s="82"/>
      <c r="F402" s="79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</row>
    <row r="403" spans="1:100" ht="15.6" customHeight="1" x14ac:dyDescent="0.2">
      <c r="A403" s="82"/>
      <c r="B403" s="82"/>
      <c r="C403" s="82"/>
      <c r="D403" s="82"/>
      <c r="E403" s="82"/>
      <c r="F403" s="79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</row>
    <row r="404" spans="1:100" ht="15.6" customHeight="1" x14ac:dyDescent="0.2">
      <c r="A404" s="82"/>
      <c r="B404" s="82"/>
      <c r="C404" s="82"/>
      <c r="D404" s="82"/>
      <c r="E404" s="82"/>
      <c r="F404" s="79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</row>
    <row r="405" spans="1:100" ht="15.6" customHeight="1" x14ac:dyDescent="0.2">
      <c r="A405" s="82"/>
      <c r="B405" s="82"/>
      <c r="C405" s="82"/>
      <c r="D405" s="82"/>
      <c r="E405" s="82"/>
      <c r="F405" s="79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</row>
    <row r="406" spans="1:100" ht="15.6" customHeight="1" x14ac:dyDescent="0.2">
      <c r="A406" s="82"/>
      <c r="B406" s="82"/>
      <c r="C406" s="82"/>
      <c r="D406" s="82"/>
      <c r="E406" s="82"/>
      <c r="F406" s="79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  <c r="CQ406" s="82"/>
      <c r="CR406" s="82"/>
      <c r="CS406" s="82"/>
      <c r="CT406" s="82"/>
      <c r="CU406" s="82"/>
      <c r="CV406" s="82"/>
    </row>
    <row r="407" spans="1:100" ht="15.6" customHeight="1" x14ac:dyDescent="0.2">
      <c r="A407" s="82"/>
      <c r="B407" s="82"/>
      <c r="C407" s="82"/>
      <c r="D407" s="82"/>
      <c r="E407" s="82"/>
      <c r="F407" s="79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</row>
    <row r="408" spans="1:100" ht="15.6" customHeight="1" x14ac:dyDescent="0.2">
      <c r="A408" s="82"/>
      <c r="B408" s="82"/>
      <c r="C408" s="82"/>
      <c r="D408" s="82"/>
      <c r="E408" s="82"/>
      <c r="F408" s="79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</row>
    <row r="409" spans="1:100" ht="15.6" customHeight="1" x14ac:dyDescent="0.2">
      <c r="A409" s="82"/>
      <c r="B409" s="82"/>
      <c r="C409" s="82"/>
      <c r="D409" s="82"/>
      <c r="E409" s="82"/>
      <c r="F409" s="79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</row>
    <row r="410" spans="1:100" ht="15.6" customHeight="1" x14ac:dyDescent="0.2">
      <c r="A410" s="82"/>
      <c r="B410" s="82"/>
      <c r="C410" s="82"/>
      <c r="D410" s="82"/>
      <c r="E410" s="82"/>
      <c r="F410" s="79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</row>
    <row r="411" spans="1:100" ht="15.6" customHeight="1" x14ac:dyDescent="0.2">
      <c r="A411" s="82"/>
      <c r="B411" s="82"/>
      <c r="C411" s="82"/>
      <c r="D411" s="82"/>
      <c r="E411" s="82"/>
      <c r="F411" s="79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</row>
    <row r="412" spans="1:100" ht="15.6" customHeight="1" x14ac:dyDescent="0.2">
      <c r="A412" s="82"/>
      <c r="B412" s="82"/>
      <c r="C412" s="82"/>
      <c r="D412" s="82"/>
      <c r="E412" s="82"/>
      <c r="F412" s="79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  <c r="CQ412" s="82"/>
      <c r="CR412" s="82"/>
      <c r="CS412" s="82"/>
      <c r="CT412" s="82"/>
      <c r="CU412" s="82"/>
      <c r="CV412" s="82"/>
    </row>
    <row r="413" spans="1:100" ht="15.6" customHeight="1" x14ac:dyDescent="0.2">
      <c r="A413" s="82"/>
      <c r="B413" s="82"/>
      <c r="C413" s="82"/>
      <c r="D413" s="82"/>
      <c r="E413" s="82"/>
      <c r="F413" s="79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</row>
    <row r="414" spans="1:100" ht="15.6" customHeight="1" x14ac:dyDescent="0.2">
      <c r="A414" s="82"/>
      <c r="B414" s="82"/>
      <c r="C414" s="82"/>
      <c r="D414" s="82"/>
      <c r="E414" s="82"/>
      <c r="F414" s="79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  <c r="CQ414" s="82"/>
      <c r="CR414" s="82"/>
      <c r="CS414" s="82"/>
      <c r="CT414" s="82"/>
      <c r="CU414" s="82"/>
      <c r="CV414" s="82"/>
    </row>
    <row r="415" spans="1:100" ht="15.6" customHeight="1" x14ac:dyDescent="0.2">
      <c r="A415" s="82"/>
      <c r="B415" s="82"/>
      <c r="C415" s="82"/>
      <c r="D415" s="82"/>
      <c r="E415" s="82"/>
      <c r="F415" s="79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</row>
    <row r="416" spans="1:100" ht="15.6" customHeight="1" x14ac:dyDescent="0.2">
      <c r="A416" s="82"/>
      <c r="B416" s="82"/>
      <c r="C416" s="82"/>
      <c r="D416" s="82"/>
      <c r="E416" s="82"/>
      <c r="F416" s="79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</row>
    <row r="417" spans="1:100" ht="15.6" customHeight="1" x14ac:dyDescent="0.2">
      <c r="A417" s="82"/>
      <c r="B417" s="82"/>
      <c r="C417" s="82"/>
      <c r="D417" s="82"/>
      <c r="E417" s="82"/>
      <c r="F417" s="79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  <c r="CQ417" s="82"/>
      <c r="CR417" s="82"/>
      <c r="CS417" s="82"/>
      <c r="CT417" s="82"/>
      <c r="CU417" s="82"/>
      <c r="CV417" s="82"/>
    </row>
    <row r="418" spans="1:100" ht="15.6" customHeight="1" x14ac:dyDescent="0.2">
      <c r="A418" s="82"/>
      <c r="B418" s="82"/>
      <c r="C418" s="82"/>
      <c r="D418" s="82"/>
      <c r="E418" s="82"/>
      <c r="F418" s="79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  <c r="CQ418" s="82"/>
      <c r="CR418" s="82"/>
      <c r="CS418" s="82"/>
      <c r="CT418" s="82"/>
      <c r="CU418" s="82"/>
      <c r="CV418" s="82"/>
    </row>
    <row r="419" spans="1:100" ht="15.6" customHeight="1" x14ac:dyDescent="0.2">
      <c r="A419" s="82"/>
      <c r="B419" s="82"/>
      <c r="C419" s="82"/>
      <c r="D419" s="82"/>
      <c r="E419" s="82"/>
      <c r="F419" s="79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</row>
    <row r="420" spans="1:100" ht="15.6" customHeight="1" x14ac:dyDescent="0.2">
      <c r="A420" s="82"/>
      <c r="B420" s="82"/>
      <c r="C420" s="82"/>
      <c r="D420" s="82"/>
      <c r="E420" s="82"/>
      <c r="F420" s="79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</row>
    <row r="421" spans="1:100" ht="15.6" customHeight="1" x14ac:dyDescent="0.2">
      <c r="A421" s="82"/>
      <c r="B421" s="82"/>
      <c r="C421" s="82"/>
      <c r="D421" s="82"/>
      <c r="E421" s="82"/>
      <c r="F421" s="79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</row>
    <row r="422" spans="1:100" ht="15.6" customHeight="1" x14ac:dyDescent="0.2">
      <c r="A422" s="82"/>
      <c r="B422" s="82"/>
      <c r="C422" s="82"/>
      <c r="D422" s="82"/>
      <c r="E422" s="82"/>
      <c r="F422" s="79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</row>
    <row r="423" spans="1:100" ht="15.6" customHeight="1" x14ac:dyDescent="0.2">
      <c r="A423" s="82"/>
      <c r="B423" s="82"/>
      <c r="C423" s="82"/>
      <c r="D423" s="82"/>
      <c r="E423" s="82"/>
      <c r="F423" s="79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</row>
    <row r="424" spans="1:100" ht="15.6" customHeight="1" x14ac:dyDescent="0.2">
      <c r="A424" s="82"/>
      <c r="B424" s="82"/>
      <c r="C424" s="82"/>
      <c r="D424" s="82"/>
      <c r="E424" s="82"/>
      <c r="F424" s="79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</row>
    <row r="425" spans="1:100" ht="15.6" customHeight="1" x14ac:dyDescent="0.2">
      <c r="A425" s="82"/>
      <c r="B425" s="82"/>
      <c r="C425" s="82"/>
      <c r="D425" s="82"/>
      <c r="E425" s="82"/>
      <c r="F425" s="79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</row>
    <row r="426" spans="1:100" ht="15.6" customHeight="1" x14ac:dyDescent="0.2">
      <c r="A426" s="82"/>
      <c r="B426" s="82"/>
      <c r="C426" s="82"/>
      <c r="D426" s="82"/>
      <c r="E426" s="82"/>
      <c r="F426" s="79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</row>
    <row r="427" spans="1:100" ht="15.6" customHeight="1" x14ac:dyDescent="0.2">
      <c r="A427" s="82"/>
      <c r="B427" s="82"/>
      <c r="C427" s="82"/>
      <c r="D427" s="82"/>
      <c r="E427" s="82"/>
      <c r="F427" s="79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</row>
    <row r="428" spans="1:100" ht="15.6" customHeight="1" x14ac:dyDescent="0.2">
      <c r="A428" s="82"/>
      <c r="B428" s="82"/>
      <c r="C428" s="82"/>
      <c r="D428" s="82"/>
      <c r="E428" s="82"/>
      <c r="F428" s="79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  <c r="CQ428" s="82"/>
      <c r="CR428" s="82"/>
      <c r="CS428" s="82"/>
      <c r="CT428" s="82"/>
      <c r="CU428" s="82"/>
      <c r="CV428" s="82"/>
    </row>
    <row r="429" spans="1:100" ht="15.6" customHeight="1" x14ac:dyDescent="0.2">
      <c r="A429" s="82"/>
      <c r="B429" s="82"/>
      <c r="C429" s="82"/>
      <c r="D429" s="82"/>
      <c r="E429" s="82"/>
      <c r="F429" s="79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</row>
    <row r="430" spans="1:100" ht="15.6" customHeight="1" x14ac:dyDescent="0.2">
      <c r="A430" s="82"/>
      <c r="B430" s="82"/>
      <c r="C430" s="82"/>
      <c r="D430" s="82"/>
      <c r="E430" s="82"/>
      <c r="F430" s="79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</row>
    <row r="431" spans="1:100" ht="15.6" customHeight="1" x14ac:dyDescent="0.2">
      <c r="A431" s="82"/>
      <c r="B431" s="82"/>
      <c r="C431" s="82"/>
      <c r="D431" s="82"/>
      <c r="E431" s="82"/>
      <c r="F431" s="79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</row>
    <row r="432" spans="1:100" ht="15.6" customHeight="1" x14ac:dyDescent="0.2">
      <c r="A432" s="82"/>
      <c r="B432" s="82"/>
      <c r="C432" s="82"/>
      <c r="D432" s="82"/>
      <c r="E432" s="82"/>
      <c r="F432" s="79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</row>
    <row r="433" spans="1:100" ht="15.6" customHeight="1" x14ac:dyDescent="0.2">
      <c r="A433" s="82"/>
      <c r="B433" s="82"/>
      <c r="C433" s="82"/>
      <c r="D433" s="82"/>
      <c r="E433" s="82"/>
      <c r="F433" s="79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</row>
    <row r="434" spans="1:100" ht="15.6" customHeight="1" x14ac:dyDescent="0.2">
      <c r="A434" s="82"/>
      <c r="B434" s="82"/>
      <c r="C434" s="82"/>
      <c r="D434" s="82"/>
      <c r="E434" s="82"/>
      <c r="F434" s="79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</row>
    <row r="435" spans="1:100" ht="15.6" customHeight="1" x14ac:dyDescent="0.2">
      <c r="A435" s="82"/>
      <c r="B435" s="82"/>
      <c r="C435" s="82"/>
      <c r="D435" s="82"/>
      <c r="E435" s="82"/>
      <c r="F435" s="79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</row>
    <row r="436" spans="1:100" ht="15.6" customHeight="1" x14ac:dyDescent="0.2">
      <c r="A436" s="82"/>
      <c r="B436" s="82"/>
      <c r="C436" s="82"/>
      <c r="D436" s="82"/>
      <c r="E436" s="82"/>
      <c r="F436" s="79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</row>
    <row r="437" spans="1:100" ht="15.6" customHeight="1" x14ac:dyDescent="0.2">
      <c r="A437" s="82"/>
      <c r="B437" s="82"/>
      <c r="C437" s="82"/>
      <c r="D437" s="82"/>
      <c r="E437" s="82"/>
      <c r="F437" s="79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</row>
    <row r="438" spans="1:100" ht="15.6" customHeight="1" x14ac:dyDescent="0.2">
      <c r="A438" s="82"/>
      <c r="B438" s="82"/>
      <c r="C438" s="82"/>
      <c r="D438" s="82"/>
      <c r="E438" s="82"/>
      <c r="F438" s="79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  <c r="CQ438" s="82"/>
      <c r="CR438" s="82"/>
      <c r="CS438" s="82"/>
      <c r="CT438" s="82"/>
      <c r="CU438" s="82"/>
      <c r="CV438" s="82"/>
    </row>
    <row r="439" spans="1:100" ht="15.6" customHeight="1" x14ac:dyDescent="0.2">
      <c r="A439" s="82"/>
      <c r="B439" s="82"/>
      <c r="C439" s="82"/>
      <c r="D439" s="82"/>
      <c r="E439" s="82"/>
      <c r="F439" s="79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</row>
    <row r="440" spans="1:100" ht="15.6" customHeight="1" x14ac:dyDescent="0.2">
      <c r="A440" s="82"/>
      <c r="B440" s="82"/>
      <c r="C440" s="82"/>
      <c r="D440" s="82"/>
      <c r="E440" s="82"/>
      <c r="F440" s="79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</row>
    <row r="441" spans="1:100" ht="15.6" customHeight="1" x14ac:dyDescent="0.2">
      <c r="A441" s="82"/>
      <c r="B441" s="82"/>
      <c r="C441" s="82"/>
      <c r="D441" s="82"/>
      <c r="E441" s="82"/>
      <c r="F441" s="79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</row>
    <row r="442" spans="1:100" ht="15.6" customHeight="1" x14ac:dyDescent="0.2">
      <c r="A442" s="82"/>
      <c r="B442" s="82"/>
      <c r="C442" s="82"/>
      <c r="D442" s="82"/>
      <c r="E442" s="82"/>
      <c r="F442" s="79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</row>
    <row r="443" spans="1:100" ht="15.6" customHeight="1" x14ac:dyDescent="0.2">
      <c r="A443" s="82"/>
      <c r="B443" s="82"/>
      <c r="C443" s="82"/>
      <c r="D443" s="82"/>
      <c r="E443" s="82"/>
      <c r="F443" s="79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</row>
    <row r="444" spans="1:100" ht="15.6" customHeight="1" x14ac:dyDescent="0.2">
      <c r="A444" s="82"/>
      <c r="B444" s="82"/>
      <c r="C444" s="82"/>
      <c r="D444" s="82"/>
      <c r="E444" s="82"/>
      <c r="F444" s="79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</row>
    <row r="445" spans="1:100" ht="15.6" customHeight="1" x14ac:dyDescent="0.2">
      <c r="A445" s="82"/>
      <c r="B445" s="82"/>
      <c r="C445" s="82"/>
      <c r="D445" s="82"/>
      <c r="E445" s="82"/>
      <c r="F445" s="79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</row>
    <row r="446" spans="1:100" ht="15.6" customHeight="1" x14ac:dyDescent="0.2">
      <c r="A446" s="82"/>
      <c r="B446" s="82"/>
      <c r="C446" s="82"/>
      <c r="D446" s="82"/>
      <c r="E446" s="82"/>
      <c r="F446" s="79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</row>
    <row r="447" spans="1:100" ht="15.6" customHeight="1" x14ac:dyDescent="0.2">
      <c r="A447" s="82"/>
      <c r="B447" s="82"/>
      <c r="C447" s="82"/>
      <c r="D447" s="82"/>
      <c r="E447" s="82"/>
      <c r="F447" s="79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</row>
    <row r="448" spans="1:100" ht="15.6" customHeight="1" x14ac:dyDescent="0.2">
      <c r="A448" s="82"/>
      <c r="B448" s="82"/>
      <c r="C448" s="82"/>
      <c r="D448" s="82"/>
      <c r="E448" s="82"/>
      <c r="F448" s="79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</row>
    <row r="449" spans="1:100" ht="15.6" customHeight="1" x14ac:dyDescent="0.2">
      <c r="A449" s="82"/>
      <c r="B449" s="82"/>
      <c r="C449" s="82"/>
      <c r="D449" s="82"/>
      <c r="E449" s="82"/>
      <c r="F449" s="79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</row>
    <row r="450" spans="1:100" ht="15.6" customHeight="1" x14ac:dyDescent="0.2">
      <c r="A450" s="82"/>
      <c r="B450" s="82"/>
      <c r="C450" s="82"/>
      <c r="D450" s="82"/>
      <c r="E450" s="82"/>
      <c r="F450" s="79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</row>
    <row r="451" spans="1:100" ht="15.6" customHeight="1" x14ac:dyDescent="0.2">
      <c r="A451" s="82"/>
      <c r="B451" s="82"/>
      <c r="C451" s="82"/>
      <c r="D451" s="82"/>
      <c r="E451" s="82"/>
      <c r="F451" s="79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</row>
    <row r="452" spans="1:100" ht="15.6" customHeight="1" x14ac:dyDescent="0.2">
      <c r="A452" s="82"/>
      <c r="B452" s="82"/>
      <c r="C452" s="82"/>
      <c r="D452" s="82"/>
      <c r="E452" s="82"/>
      <c r="F452" s="79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</row>
    <row r="453" spans="1:100" ht="15.6" customHeight="1" x14ac:dyDescent="0.2">
      <c r="A453" s="82"/>
      <c r="B453" s="82"/>
      <c r="C453" s="82"/>
      <c r="D453" s="82"/>
      <c r="E453" s="82"/>
      <c r="F453" s="79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</row>
    <row r="454" spans="1:100" ht="15.6" customHeight="1" x14ac:dyDescent="0.2">
      <c r="A454" s="82"/>
      <c r="B454" s="82"/>
      <c r="C454" s="82"/>
      <c r="D454" s="82"/>
      <c r="E454" s="82"/>
      <c r="F454" s="79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</row>
    <row r="455" spans="1:100" ht="15.6" customHeight="1" x14ac:dyDescent="0.2">
      <c r="A455" s="82"/>
      <c r="B455" s="82"/>
      <c r="C455" s="82"/>
      <c r="D455" s="82"/>
      <c r="E455" s="82"/>
      <c r="F455" s="79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</row>
    <row r="456" spans="1:100" ht="15.6" customHeight="1" x14ac:dyDescent="0.2">
      <c r="A456" s="82"/>
      <c r="B456" s="82"/>
      <c r="C456" s="82"/>
      <c r="D456" s="82"/>
      <c r="E456" s="82"/>
      <c r="F456" s="79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</row>
    <row r="457" spans="1:100" ht="15.6" customHeight="1" x14ac:dyDescent="0.2">
      <c r="A457" s="82"/>
      <c r="B457" s="82"/>
      <c r="C457" s="82"/>
      <c r="D457" s="82"/>
      <c r="E457" s="82"/>
      <c r="F457" s="79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</row>
    <row r="458" spans="1:100" ht="15.6" customHeight="1" x14ac:dyDescent="0.2">
      <c r="A458" s="82"/>
      <c r="B458" s="82"/>
      <c r="C458" s="82"/>
      <c r="D458" s="82"/>
      <c r="E458" s="82"/>
      <c r="F458" s="79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</row>
    <row r="459" spans="1:100" ht="15.6" customHeight="1" x14ac:dyDescent="0.2">
      <c r="A459" s="82"/>
      <c r="B459" s="82"/>
      <c r="C459" s="82"/>
      <c r="D459" s="82"/>
      <c r="E459" s="82"/>
      <c r="F459" s="79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</row>
    <row r="460" spans="1:100" ht="15.6" customHeight="1" x14ac:dyDescent="0.2">
      <c r="A460" s="82"/>
      <c r="B460" s="82"/>
      <c r="C460" s="82"/>
      <c r="D460" s="82"/>
      <c r="E460" s="82"/>
      <c r="F460" s="79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</row>
    <row r="461" spans="1:100" ht="15.6" customHeight="1" x14ac:dyDescent="0.2">
      <c r="A461" s="82"/>
      <c r="B461" s="82"/>
      <c r="C461" s="82"/>
      <c r="D461" s="82"/>
      <c r="E461" s="82"/>
      <c r="F461" s="79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</row>
    <row r="462" spans="1:100" ht="15.6" customHeight="1" x14ac:dyDescent="0.2">
      <c r="A462" s="82"/>
      <c r="B462" s="82"/>
      <c r="C462" s="82"/>
      <c r="D462" s="82"/>
      <c r="E462" s="82"/>
      <c r="F462" s="79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</row>
    <row r="463" spans="1:100" ht="15.6" customHeight="1" x14ac:dyDescent="0.2">
      <c r="A463" s="82"/>
      <c r="B463" s="82"/>
      <c r="C463" s="82"/>
      <c r="D463" s="82"/>
      <c r="E463" s="82"/>
      <c r="F463" s="79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  <c r="CQ463" s="82"/>
      <c r="CR463" s="82"/>
      <c r="CS463" s="82"/>
      <c r="CT463" s="82"/>
      <c r="CU463" s="82"/>
      <c r="CV463" s="82"/>
    </row>
    <row r="464" spans="1:100" ht="15.6" customHeight="1" x14ac:dyDescent="0.2">
      <c r="A464" s="82"/>
      <c r="B464" s="82"/>
      <c r="C464" s="82"/>
      <c r="D464" s="82"/>
      <c r="E464" s="82"/>
      <c r="F464" s="79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</row>
    <row r="465" spans="1:100" ht="15.6" customHeight="1" x14ac:dyDescent="0.2">
      <c r="A465" s="82"/>
      <c r="B465" s="82"/>
      <c r="C465" s="82"/>
      <c r="D465" s="82"/>
      <c r="E465" s="82"/>
      <c r="F465" s="79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</row>
    <row r="466" spans="1:100" ht="15.6" customHeight="1" x14ac:dyDescent="0.2">
      <c r="A466" s="82"/>
      <c r="B466" s="82"/>
      <c r="C466" s="82"/>
      <c r="D466" s="82"/>
      <c r="E466" s="82"/>
      <c r="F466" s="79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</row>
    <row r="467" spans="1:100" ht="15.6" customHeight="1" x14ac:dyDescent="0.2">
      <c r="A467" s="82"/>
      <c r="B467" s="82"/>
      <c r="C467" s="82"/>
      <c r="D467" s="82"/>
      <c r="E467" s="82"/>
      <c r="F467" s="79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</row>
    <row r="468" spans="1:100" ht="15.6" customHeight="1" x14ac:dyDescent="0.2">
      <c r="A468" s="82"/>
      <c r="B468" s="82"/>
      <c r="C468" s="82"/>
      <c r="D468" s="82"/>
      <c r="E468" s="82"/>
      <c r="F468" s="79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  <c r="CQ468" s="82"/>
      <c r="CR468" s="82"/>
      <c r="CS468" s="82"/>
      <c r="CT468" s="82"/>
      <c r="CU468" s="82"/>
      <c r="CV468" s="82"/>
    </row>
    <row r="469" spans="1:100" ht="15.6" customHeight="1" x14ac:dyDescent="0.2">
      <c r="A469" s="82"/>
      <c r="B469" s="82"/>
      <c r="C469" s="82"/>
      <c r="D469" s="82"/>
      <c r="E469" s="82"/>
      <c r="F469" s="79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</row>
    <row r="470" spans="1:100" ht="15.6" customHeight="1" x14ac:dyDescent="0.2">
      <c r="A470" s="82"/>
      <c r="B470" s="82"/>
      <c r="C470" s="82"/>
      <c r="D470" s="82"/>
      <c r="E470" s="82"/>
      <c r="F470" s="79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</row>
    <row r="471" spans="1:100" ht="15.6" customHeight="1" x14ac:dyDescent="0.2">
      <c r="A471" s="82"/>
      <c r="B471" s="82"/>
      <c r="C471" s="82"/>
      <c r="D471" s="82"/>
      <c r="E471" s="82"/>
      <c r="F471" s="79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</row>
    <row r="472" spans="1:100" ht="15.6" customHeight="1" x14ac:dyDescent="0.2">
      <c r="A472" s="82"/>
      <c r="B472" s="82"/>
      <c r="C472" s="82"/>
      <c r="D472" s="82"/>
      <c r="E472" s="82"/>
      <c r="F472" s="79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</row>
    <row r="473" spans="1:100" ht="15.6" customHeight="1" x14ac:dyDescent="0.2">
      <c r="A473" s="82"/>
      <c r="B473" s="82"/>
      <c r="C473" s="82"/>
      <c r="D473" s="82"/>
      <c r="E473" s="82"/>
      <c r="F473" s="79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</row>
    <row r="474" spans="1:100" ht="15.6" customHeight="1" x14ac:dyDescent="0.2">
      <c r="A474" s="82"/>
      <c r="B474" s="82"/>
      <c r="C474" s="82"/>
      <c r="D474" s="82"/>
      <c r="E474" s="82"/>
      <c r="F474" s="79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</row>
    <row r="475" spans="1:100" ht="15.6" customHeight="1" x14ac:dyDescent="0.2">
      <c r="A475" s="82"/>
      <c r="B475" s="82"/>
      <c r="C475" s="82"/>
      <c r="D475" s="82"/>
      <c r="E475" s="82"/>
      <c r="F475" s="79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</row>
    <row r="476" spans="1:100" ht="15.6" customHeight="1" x14ac:dyDescent="0.2">
      <c r="A476" s="82"/>
      <c r="B476" s="82"/>
      <c r="C476" s="82"/>
      <c r="D476" s="82"/>
      <c r="E476" s="82"/>
      <c r="F476" s="79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</row>
    <row r="477" spans="1:100" ht="15.6" customHeight="1" x14ac:dyDescent="0.2">
      <c r="A477" s="82"/>
      <c r="B477" s="82"/>
      <c r="C477" s="82"/>
      <c r="D477" s="82"/>
      <c r="E477" s="82"/>
      <c r="F477" s="79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</row>
    <row r="478" spans="1:100" ht="15.6" customHeight="1" x14ac:dyDescent="0.2">
      <c r="A478" s="82"/>
      <c r="B478" s="82"/>
      <c r="C478" s="82"/>
      <c r="D478" s="82"/>
      <c r="E478" s="82"/>
      <c r="F478" s="79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</row>
    <row r="479" spans="1:100" ht="15.6" customHeight="1" x14ac:dyDescent="0.2">
      <c r="A479" s="82"/>
      <c r="B479" s="82"/>
      <c r="C479" s="82"/>
      <c r="D479" s="82"/>
      <c r="E479" s="82"/>
      <c r="F479" s="79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</row>
    <row r="480" spans="1:100" ht="15.6" customHeight="1" x14ac:dyDescent="0.2">
      <c r="A480" s="82"/>
      <c r="B480" s="82"/>
      <c r="C480" s="82"/>
      <c r="D480" s="82"/>
      <c r="E480" s="82"/>
      <c r="F480" s="79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</row>
    <row r="481" spans="1:100" ht="15.6" customHeight="1" x14ac:dyDescent="0.2">
      <c r="A481" s="82"/>
      <c r="B481" s="82"/>
      <c r="C481" s="82"/>
      <c r="D481" s="82"/>
      <c r="E481" s="82"/>
      <c r="F481" s="79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</row>
    <row r="482" spans="1:100" ht="15.6" customHeight="1" x14ac:dyDescent="0.2">
      <c r="A482" s="82"/>
      <c r="B482" s="82"/>
      <c r="C482" s="82"/>
      <c r="D482" s="82"/>
      <c r="E482" s="82"/>
      <c r="F482" s="79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</row>
    <row r="483" spans="1:100" ht="15.6" customHeight="1" x14ac:dyDescent="0.2">
      <c r="A483" s="82"/>
      <c r="B483" s="82"/>
      <c r="C483" s="82"/>
      <c r="D483" s="82"/>
      <c r="E483" s="82"/>
      <c r="F483" s="79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</row>
    <row r="484" spans="1:100" ht="15.6" customHeight="1" x14ac:dyDescent="0.2">
      <c r="A484" s="82"/>
      <c r="B484" s="82"/>
      <c r="C484" s="82"/>
      <c r="D484" s="82"/>
      <c r="E484" s="82"/>
      <c r="F484" s="79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</row>
    <row r="485" spans="1:100" ht="15.6" customHeight="1" x14ac:dyDescent="0.2">
      <c r="A485" s="82"/>
      <c r="B485" s="82"/>
      <c r="C485" s="82"/>
      <c r="D485" s="82"/>
      <c r="E485" s="82"/>
      <c r="F485" s="79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</row>
    <row r="486" spans="1:100" ht="15.6" customHeight="1" x14ac:dyDescent="0.2">
      <c r="A486" s="82"/>
      <c r="B486" s="82"/>
      <c r="C486" s="82"/>
      <c r="D486" s="82"/>
      <c r="E486" s="82"/>
      <c r="F486" s="79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</row>
    <row r="487" spans="1:100" ht="15.6" customHeight="1" x14ac:dyDescent="0.2">
      <c r="A487" s="82"/>
      <c r="B487" s="82"/>
      <c r="C487" s="82"/>
      <c r="D487" s="82"/>
      <c r="E487" s="82"/>
      <c r="F487" s="79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</row>
    <row r="488" spans="1:100" ht="15.6" customHeight="1" x14ac:dyDescent="0.2">
      <c r="A488" s="82"/>
      <c r="B488" s="82"/>
      <c r="C488" s="82"/>
      <c r="D488" s="82"/>
      <c r="E488" s="82"/>
      <c r="F488" s="79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</row>
    <row r="489" spans="1:100" ht="15.6" customHeight="1" x14ac:dyDescent="0.2">
      <c r="A489" s="82"/>
      <c r="B489" s="82"/>
      <c r="C489" s="82"/>
      <c r="D489" s="82"/>
      <c r="E489" s="82"/>
      <c r="F489" s="79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</row>
    <row r="490" spans="1:100" ht="15.6" customHeight="1" x14ac:dyDescent="0.2">
      <c r="A490" s="82"/>
      <c r="B490" s="82"/>
      <c r="C490" s="82"/>
      <c r="D490" s="82"/>
      <c r="E490" s="82"/>
      <c r="F490" s="79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</row>
    <row r="491" spans="1:100" ht="15.6" customHeight="1" x14ac:dyDescent="0.2">
      <c r="A491" s="82"/>
      <c r="B491" s="82"/>
      <c r="C491" s="82"/>
      <c r="D491" s="82"/>
      <c r="E491" s="82"/>
      <c r="F491" s="79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</row>
    <row r="492" spans="1:100" ht="15.6" customHeight="1" x14ac:dyDescent="0.2">
      <c r="A492" s="82"/>
      <c r="B492" s="82"/>
      <c r="C492" s="82"/>
      <c r="D492" s="82"/>
      <c r="E492" s="82"/>
      <c r="F492" s="79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</row>
    <row r="493" spans="1:100" ht="15.6" customHeight="1" x14ac:dyDescent="0.2">
      <c r="A493" s="82"/>
      <c r="B493" s="82"/>
      <c r="C493" s="82"/>
      <c r="D493" s="82"/>
      <c r="E493" s="82"/>
      <c r="F493" s="79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</row>
    <row r="494" spans="1:100" ht="15.6" customHeight="1" x14ac:dyDescent="0.2">
      <c r="A494" s="82"/>
      <c r="B494" s="82"/>
      <c r="C494" s="82"/>
      <c r="D494" s="82"/>
      <c r="E494" s="82"/>
      <c r="F494" s="79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</row>
    <row r="495" spans="1:100" ht="15.6" customHeight="1" x14ac:dyDescent="0.2">
      <c r="A495" s="82"/>
      <c r="B495" s="82"/>
      <c r="C495" s="82"/>
      <c r="D495" s="82"/>
      <c r="E495" s="82"/>
      <c r="F495" s="79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</row>
    <row r="496" spans="1:100" ht="15.6" customHeight="1" x14ac:dyDescent="0.2">
      <c r="A496" s="82"/>
      <c r="B496" s="82"/>
      <c r="C496" s="82"/>
      <c r="D496" s="82"/>
      <c r="E496" s="82"/>
      <c r="F496" s="79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</row>
    <row r="497" spans="1:100" ht="15.6" customHeight="1" x14ac:dyDescent="0.2">
      <c r="A497" s="82"/>
      <c r="B497" s="82"/>
      <c r="C497" s="82"/>
      <c r="D497" s="82"/>
      <c r="E497" s="82"/>
      <c r="F497" s="79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</row>
    <row r="498" spans="1:100" ht="15.6" customHeight="1" x14ac:dyDescent="0.2">
      <c r="A498" s="82"/>
      <c r="B498" s="82"/>
      <c r="C498" s="82"/>
      <c r="D498" s="82"/>
      <c r="E498" s="82"/>
      <c r="F498" s="79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</row>
    <row r="499" spans="1:100" ht="15.6" customHeight="1" x14ac:dyDescent="0.2">
      <c r="A499" s="82"/>
      <c r="B499" s="82"/>
      <c r="C499" s="82"/>
      <c r="D499" s="82"/>
      <c r="E499" s="82"/>
      <c r="F499" s="79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</row>
    <row r="500" spans="1:100" ht="15.6" customHeight="1" x14ac:dyDescent="0.2">
      <c r="A500" s="82"/>
      <c r="B500" s="82"/>
      <c r="C500" s="82"/>
      <c r="D500" s="82"/>
      <c r="E500" s="82"/>
      <c r="F500" s="79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</row>
  </sheetData>
  <sheetProtection algorithmName="SHA-512" hashValue="Cc1a11kDAcKvc44x0byR90KVHhjLqcrjSQB77kK1bRELnI+lLo3lGLh80xwgE8v9H+WMukQm1EoylrcHaHObFw==" saltValue="kxZ+3+y8a4uxhoCSgg4HBA==" spinCount="100000" sheet="1" objects="1" scenarios="1"/>
  <mergeCells count="15">
    <mergeCell ref="C4:E4"/>
    <mergeCell ref="C42:E42"/>
    <mergeCell ref="C43:E43"/>
    <mergeCell ref="C44:E44"/>
    <mergeCell ref="C5:E5"/>
    <mergeCell ref="C6:E6"/>
    <mergeCell ref="C7:E7"/>
    <mergeCell ref="C8:E8"/>
    <mergeCell ref="C9:E9"/>
    <mergeCell ref="C13:E13"/>
    <mergeCell ref="C14:E14"/>
    <mergeCell ref="C15:E15"/>
    <mergeCell ref="C10:E10"/>
    <mergeCell ref="C12:E12"/>
    <mergeCell ref="C11:E11"/>
  </mergeCells>
  <dataValidations count="3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  <dataValidation allowBlank="1" showInputMessage="1" showErrorMessage="1" error="Bitte wählen Sie einen Eintrag aus der Liste!" sqref="C12:E12" xr:uid="{00000000-0002-0000-0000-000004000000}"/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5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2000000}">
          <x14:formula1>
            <xm:f>INDIRECT("'Leistungen'!K$2:K"&amp;COUNTIF(Leistungen!K$2:K$198,"?*")+1)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INDIRECT("'Leistungen'!Q$2:Q"&amp;COUNTIF(Leistungen!Q$2:Q$198,"?*")+1)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INDIRECT("'Traeger_Standort'!I$2:I"&amp;COUNTIF(Traeger_Standort!I$2:I$198,"?*")+1)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INDIRECT("'Traeger_Standort'!M$2:M"&amp;COUNTIF(Traeger_Standort!M$2:M$198,"?*")+1)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INDIRECT("'Leistungen'!V$2:V"&amp;COUNTIF(Leistungen!V$2:V$198,"?*")+1)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9000000}">
          <x14:formula1>
            <xm:f>INDIRECT("'Foerderart'!I$2:I"&amp;COUNTIF(Foerderart!I$2:I$198,"?*")+1)</xm:f>
          </x14:formula1>
          <xm:sqref>C11:E11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D16" sqref="D16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07" t="s">
        <v>189</v>
      </c>
      <c r="B1" s="121" t="s">
        <v>180</v>
      </c>
      <c r="C1" s="121" t="s">
        <v>181</v>
      </c>
      <c r="D1" s="121" t="s">
        <v>218</v>
      </c>
      <c r="E1" s="107" t="s">
        <v>205</v>
      </c>
      <c r="F1" s="107" t="s">
        <v>189</v>
      </c>
      <c r="G1" s="107" t="s">
        <v>191</v>
      </c>
      <c r="H1" s="107" t="s">
        <v>192</v>
      </c>
      <c r="I1" s="109" t="s">
        <v>214</v>
      </c>
      <c r="J1" s="107" t="s">
        <v>215</v>
      </c>
      <c r="K1" s="107" t="s">
        <v>189</v>
      </c>
      <c r="L1" s="107" t="s">
        <v>192</v>
      </c>
      <c r="M1" s="109" t="s">
        <v>216</v>
      </c>
      <c r="N1" s="107" t="s">
        <v>217</v>
      </c>
      <c r="O1" s="110" t="s">
        <v>218</v>
      </c>
    </row>
    <row r="2" spans="1:15" ht="15" x14ac:dyDescent="0.25">
      <c r="A2">
        <f>ROWS(A$2:$B2)</f>
        <v>1</v>
      </c>
      <c r="B2" s="236" t="s">
        <v>186</v>
      </c>
      <c r="D2" s="118">
        <v>10</v>
      </c>
      <c r="E2" s="118" t="str">
        <f>B2&amp;"/"&amp;C2</f>
        <v>Subjektförderung/</v>
      </c>
      <c r="F2">
        <f>ROWS($B$2:F2)</f>
        <v>1</v>
      </c>
      <c r="G2" s="106">
        <f>IF(B2=B1,"",IF(LEN(B2)&lt;1,"",A2))</f>
        <v>1</v>
      </c>
      <c r="H2" s="106">
        <f>IFERROR(SMALL(G$2:G$100,ROWS(G$2:$G2)),"")</f>
        <v>1</v>
      </c>
      <c r="I2" t="str">
        <f>IFERROR(VLOOKUP(H2,A:B,2,0),"")</f>
        <v>Subjektförderung</v>
      </c>
      <c r="J2" s="117">
        <f>Deckblatt_WWH!C11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17" t="str">
        <f>IF(Deckblatt_WWH!C12=0,"",Deckblatt_WWH!C12)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36" t="s">
        <v>187</v>
      </c>
      <c r="C3" s="120" t="s">
        <v>342</v>
      </c>
      <c r="D3" s="118">
        <v>49</v>
      </c>
      <c r="E3" s="118" t="str">
        <f t="shared" ref="E3:E4" si="0">B3&amp;"/"&amp;C3</f>
        <v>Objektförderung/OF &lt;NEU&gt;</v>
      </c>
      <c r="F3">
        <f>ROWS($B$2:F3)</f>
        <v>2</v>
      </c>
      <c r="G3" s="106">
        <f t="shared" ref="G3:G50" si="1">IF(B3=B2,"",IF(LEN(B3)&lt;1,"",A3))</f>
        <v>2</v>
      </c>
      <c r="H3" s="106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54" t="s">
        <v>188</v>
      </c>
      <c r="C4" s="120" t="s">
        <v>343</v>
      </c>
      <c r="D4" s="119">
        <v>99</v>
      </c>
      <c r="E4" s="118" t="str">
        <f t="shared" si="0"/>
        <v>Projektförderung/PF &lt;NEU&gt;</v>
      </c>
      <c r="F4">
        <f>ROWS($B$2:F4)</f>
        <v>3</v>
      </c>
      <c r="G4" s="106">
        <f t="shared" si="1"/>
        <v>3</v>
      </c>
      <c r="H4" s="106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36"/>
      <c r="C5" s="120"/>
      <c r="D5" s="118"/>
      <c r="E5" s="118"/>
      <c r="F5">
        <f>ROWS($B$2:F5)</f>
        <v>4</v>
      </c>
      <c r="G5" s="106" t="str">
        <f t="shared" si="1"/>
        <v/>
      </c>
      <c r="H5" s="106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54"/>
      <c r="C6" s="120"/>
      <c r="D6" s="119"/>
      <c r="E6" s="118"/>
      <c r="F6">
        <f>ROWS($B$2:F6)</f>
        <v>5</v>
      </c>
      <c r="G6" s="106" t="str">
        <f t="shared" si="1"/>
        <v/>
      </c>
      <c r="H6" s="106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05"/>
      <c r="C7" s="120"/>
      <c r="D7" s="119"/>
      <c r="E7" s="118" t="str">
        <f t="shared" ref="E7:E50" si="5">B7&amp;"/"&amp;C7</f>
        <v>/</v>
      </c>
      <c r="F7">
        <f>ROWS($B$2:F7)</f>
        <v>6</v>
      </c>
      <c r="G7" s="106" t="str">
        <f t="shared" si="1"/>
        <v/>
      </c>
      <c r="H7" s="106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05"/>
      <c r="C8" s="120"/>
      <c r="D8" s="118"/>
      <c r="E8" s="118" t="str">
        <f t="shared" si="5"/>
        <v>/</v>
      </c>
      <c r="F8">
        <f>ROWS($B$2:F8)</f>
        <v>7</v>
      </c>
      <c r="G8" s="106" t="str">
        <f t="shared" si="1"/>
        <v/>
      </c>
      <c r="H8" s="106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05"/>
      <c r="C9" s="120"/>
      <c r="D9" s="119"/>
      <c r="E9" s="118" t="str">
        <f t="shared" si="5"/>
        <v>/</v>
      </c>
      <c r="F9">
        <f>ROWS($B$2:F9)</f>
        <v>8</v>
      </c>
      <c r="G9" s="106" t="str">
        <f t="shared" si="1"/>
        <v/>
      </c>
      <c r="H9" s="106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05"/>
      <c r="C10" s="120"/>
      <c r="D10" s="119"/>
      <c r="E10" s="118" t="str">
        <f t="shared" si="5"/>
        <v>/</v>
      </c>
      <c r="F10">
        <f>ROWS($B$2:F10)</f>
        <v>9</v>
      </c>
      <c r="G10" s="106" t="str">
        <f t="shared" si="1"/>
        <v/>
      </c>
      <c r="H10" s="106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05"/>
      <c r="C11" s="120"/>
      <c r="D11" s="118"/>
      <c r="E11" s="118" t="str">
        <f t="shared" si="5"/>
        <v>/</v>
      </c>
      <c r="F11">
        <f>ROWS($B$2:F11)</f>
        <v>10</v>
      </c>
      <c r="G11" s="106" t="str">
        <f t="shared" si="1"/>
        <v/>
      </c>
      <c r="H11" s="106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18" t="str">
        <f t="shared" si="5"/>
        <v>/</v>
      </c>
      <c r="F12">
        <f>ROWS($B$2:F12)</f>
        <v>11</v>
      </c>
      <c r="G12" s="106" t="str">
        <f t="shared" si="1"/>
        <v/>
      </c>
      <c r="H12" s="106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18" t="str">
        <f t="shared" si="5"/>
        <v>/</v>
      </c>
      <c r="F13">
        <f>ROWS($B$2:F13)</f>
        <v>12</v>
      </c>
      <c r="G13" s="106" t="str">
        <f t="shared" si="1"/>
        <v/>
      </c>
      <c r="H13" s="106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18" t="str">
        <f t="shared" si="5"/>
        <v>/</v>
      </c>
      <c r="F14">
        <f>ROWS($B$2:F14)</f>
        <v>13</v>
      </c>
      <c r="G14" s="106" t="str">
        <f t="shared" si="1"/>
        <v/>
      </c>
      <c r="H14" s="106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18" t="str">
        <f t="shared" si="5"/>
        <v>/</v>
      </c>
      <c r="F15">
        <f>ROWS($B$2:F15)</f>
        <v>14</v>
      </c>
      <c r="G15" s="106" t="str">
        <f t="shared" si="1"/>
        <v/>
      </c>
      <c r="H15" s="106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18" t="str">
        <f t="shared" si="5"/>
        <v>/</v>
      </c>
      <c r="F16">
        <f>ROWS($B$2:F16)</f>
        <v>15</v>
      </c>
      <c r="G16" s="106" t="str">
        <f t="shared" si="1"/>
        <v/>
      </c>
      <c r="H16" s="106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18" t="str">
        <f t="shared" si="5"/>
        <v>/</v>
      </c>
      <c r="F17">
        <f>ROWS($B$2:F17)</f>
        <v>16</v>
      </c>
      <c r="G17" s="106" t="str">
        <f t="shared" si="1"/>
        <v/>
      </c>
      <c r="H17" s="106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18" t="str">
        <f t="shared" si="5"/>
        <v>/</v>
      </c>
      <c r="F18">
        <f>ROWS($B$2:F18)</f>
        <v>17</v>
      </c>
      <c r="G18" s="106" t="str">
        <f t="shared" si="1"/>
        <v/>
      </c>
      <c r="H18" s="106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18" t="str">
        <f t="shared" si="5"/>
        <v>/</v>
      </c>
      <c r="F19">
        <f>ROWS($B$2:F19)</f>
        <v>18</v>
      </c>
      <c r="G19" s="106" t="str">
        <f t="shared" si="1"/>
        <v/>
      </c>
      <c r="H19" s="106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18" t="str">
        <f t="shared" si="5"/>
        <v>/</v>
      </c>
      <c r="F20">
        <f>ROWS($B$2:F20)</f>
        <v>19</v>
      </c>
      <c r="G20" s="106" t="str">
        <f t="shared" si="1"/>
        <v/>
      </c>
      <c r="H20" s="106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18" t="str">
        <f t="shared" si="5"/>
        <v>/</v>
      </c>
      <c r="F21">
        <f>ROWS($B$2:F21)</f>
        <v>20</v>
      </c>
      <c r="G21" s="106" t="str">
        <f t="shared" si="1"/>
        <v/>
      </c>
      <c r="H21" s="106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18" t="str">
        <f t="shared" si="5"/>
        <v>/</v>
      </c>
      <c r="F22">
        <f>ROWS($B$2:F22)</f>
        <v>21</v>
      </c>
      <c r="G22" s="106" t="str">
        <f t="shared" si="1"/>
        <v/>
      </c>
      <c r="H22" s="106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18" t="str">
        <f t="shared" si="5"/>
        <v>/</v>
      </c>
      <c r="F23">
        <f>ROWS($B$2:F23)</f>
        <v>22</v>
      </c>
      <c r="G23" s="106" t="str">
        <f t="shared" si="1"/>
        <v/>
      </c>
      <c r="H23" s="106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18" t="str">
        <f t="shared" si="5"/>
        <v>/</v>
      </c>
      <c r="F24">
        <f>ROWS($B$2:F24)</f>
        <v>23</v>
      </c>
      <c r="G24" s="106" t="str">
        <f t="shared" si="1"/>
        <v/>
      </c>
      <c r="H24" s="106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18" t="str">
        <f t="shared" si="5"/>
        <v>/</v>
      </c>
      <c r="F25">
        <f>ROWS($B$2:F25)</f>
        <v>24</v>
      </c>
      <c r="G25" s="106" t="str">
        <f t="shared" si="1"/>
        <v/>
      </c>
      <c r="H25" s="106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18" t="str">
        <f t="shared" si="5"/>
        <v>/</v>
      </c>
      <c r="F26">
        <f>ROWS($B$2:F26)</f>
        <v>25</v>
      </c>
      <c r="G26" s="106" t="str">
        <f t="shared" si="1"/>
        <v/>
      </c>
      <c r="H26" s="106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18" t="str">
        <f t="shared" si="5"/>
        <v>/</v>
      </c>
      <c r="F27">
        <f>ROWS($B$2:F27)</f>
        <v>26</v>
      </c>
      <c r="G27" s="106" t="str">
        <f t="shared" si="1"/>
        <v/>
      </c>
      <c r="H27" s="106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18" t="str">
        <f t="shared" si="5"/>
        <v>/</v>
      </c>
      <c r="F28">
        <f>ROWS($B$2:F28)</f>
        <v>27</v>
      </c>
      <c r="G28" s="106" t="str">
        <f t="shared" si="1"/>
        <v/>
      </c>
      <c r="H28" s="106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18" t="str">
        <f t="shared" si="5"/>
        <v>/</v>
      </c>
      <c r="F29">
        <f>ROWS($B$2:F29)</f>
        <v>28</v>
      </c>
      <c r="G29" s="106" t="str">
        <f t="shared" si="1"/>
        <v/>
      </c>
      <c r="H29" s="106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18" t="str">
        <f t="shared" si="5"/>
        <v>/</v>
      </c>
      <c r="F30">
        <f>ROWS($B$2:F30)</f>
        <v>29</v>
      </c>
      <c r="G30" s="106" t="str">
        <f t="shared" si="1"/>
        <v/>
      </c>
      <c r="H30" s="106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18" t="str">
        <f t="shared" si="5"/>
        <v>/</v>
      </c>
      <c r="F31">
        <f>ROWS($B$2:F31)</f>
        <v>30</v>
      </c>
      <c r="G31" s="106" t="str">
        <f t="shared" si="1"/>
        <v/>
      </c>
      <c r="H31" s="106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18" t="str">
        <f t="shared" si="5"/>
        <v>/</v>
      </c>
      <c r="F32">
        <f>ROWS($B$2:F32)</f>
        <v>31</v>
      </c>
      <c r="G32" s="106" t="str">
        <f t="shared" si="1"/>
        <v/>
      </c>
      <c r="H32" s="106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18" t="str">
        <f t="shared" si="5"/>
        <v>/</v>
      </c>
      <c r="F33">
        <f>ROWS($B$2:F33)</f>
        <v>32</v>
      </c>
      <c r="G33" s="106" t="str">
        <f t="shared" si="1"/>
        <v/>
      </c>
      <c r="H33" s="106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18" t="str">
        <f t="shared" si="5"/>
        <v>/</v>
      </c>
      <c r="F34">
        <f>ROWS($B$2:F34)</f>
        <v>33</v>
      </c>
      <c r="G34" s="106" t="str">
        <f t="shared" si="1"/>
        <v/>
      </c>
      <c r="H34" s="106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18" t="str">
        <f t="shared" si="5"/>
        <v>/</v>
      </c>
      <c r="F35">
        <f>ROWS($B$2:F35)</f>
        <v>34</v>
      </c>
      <c r="G35" s="106" t="str">
        <f t="shared" si="1"/>
        <v/>
      </c>
      <c r="H35" s="106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18" t="str">
        <f t="shared" si="5"/>
        <v>/</v>
      </c>
      <c r="F36">
        <f>ROWS($B$2:F36)</f>
        <v>35</v>
      </c>
      <c r="G36" s="106" t="str">
        <f t="shared" si="1"/>
        <v/>
      </c>
      <c r="H36" s="106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18" t="str">
        <f t="shared" si="5"/>
        <v>/</v>
      </c>
      <c r="F37">
        <f>ROWS($B$2:F37)</f>
        <v>36</v>
      </c>
      <c r="G37" s="106" t="str">
        <f t="shared" si="1"/>
        <v/>
      </c>
      <c r="H37" s="106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18" t="str">
        <f t="shared" si="5"/>
        <v>/</v>
      </c>
      <c r="F38">
        <f>ROWS($B$2:F38)</f>
        <v>37</v>
      </c>
      <c r="G38" s="106" t="str">
        <f t="shared" si="1"/>
        <v/>
      </c>
      <c r="H38" s="106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18" t="str">
        <f t="shared" si="5"/>
        <v>/</v>
      </c>
      <c r="F39">
        <f>ROWS($B$2:F39)</f>
        <v>38</v>
      </c>
      <c r="G39" s="106" t="str">
        <f t="shared" si="1"/>
        <v/>
      </c>
      <c r="H39" s="106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18" t="str">
        <f t="shared" si="5"/>
        <v>/</v>
      </c>
      <c r="F40">
        <f>ROWS($B$2:F40)</f>
        <v>39</v>
      </c>
      <c r="G40" s="106" t="str">
        <f t="shared" si="1"/>
        <v/>
      </c>
      <c r="H40" s="106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18" t="str">
        <f t="shared" si="5"/>
        <v>/</v>
      </c>
      <c r="F41">
        <f>ROWS($B$2:F41)</f>
        <v>40</v>
      </c>
      <c r="G41" s="106" t="str">
        <f t="shared" si="1"/>
        <v/>
      </c>
      <c r="H41" s="106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18" t="str">
        <f t="shared" si="5"/>
        <v>/</v>
      </c>
      <c r="F42">
        <f>ROWS($B$2:F42)</f>
        <v>41</v>
      </c>
      <c r="G42" s="106" t="str">
        <f t="shared" si="1"/>
        <v/>
      </c>
      <c r="H42" s="106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18" t="str">
        <f t="shared" si="5"/>
        <v>/</v>
      </c>
      <c r="F43">
        <f>ROWS($B$2:F43)</f>
        <v>42</v>
      </c>
      <c r="G43" s="106" t="str">
        <f t="shared" si="1"/>
        <v/>
      </c>
      <c r="H43" s="106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18" t="str">
        <f t="shared" si="5"/>
        <v>/</v>
      </c>
      <c r="F44">
        <f>ROWS($B$2:F44)</f>
        <v>43</v>
      </c>
      <c r="G44" s="106" t="str">
        <f t="shared" si="1"/>
        <v/>
      </c>
      <c r="H44" s="106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18" t="str">
        <f t="shared" si="5"/>
        <v>/</v>
      </c>
      <c r="F45">
        <f>ROWS($B$2:F45)</f>
        <v>44</v>
      </c>
      <c r="G45" s="106" t="str">
        <f t="shared" si="1"/>
        <v/>
      </c>
      <c r="H45" s="106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18" t="str">
        <f t="shared" si="5"/>
        <v>/</v>
      </c>
      <c r="F46">
        <f>ROWS($B$2:F46)</f>
        <v>45</v>
      </c>
      <c r="G46" s="106" t="str">
        <f t="shared" si="1"/>
        <v/>
      </c>
      <c r="H46" s="106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18" t="str">
        <f t="shared" si="5"/>
        <v>/</v>
      </c>
      <c r="F47">
        <f>ROWS($B$2:F47)</f>
        <v>46</v>
      </c>
      <c r="G47" s="106" t="str">
        <f t="shared" si="1"/>
        <v/>
      </c>
      <c r="H47" s="106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18" t="str">
        <f t="shared" si="5"/>
        <v>/</v>
      </c>
      <c r="F48">
        <f>ROWS($B$2:F48)</f>
        <v>47</v>
      </c>
      <c r="G48" s="106" t="str">
        <f t="shared" si="1"/>
        <v/>
      </c>
      <c r="H48" s="106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18" t="str">
        <f t="shared" si="5"/>
        <v>/</v>
      </c>
      <c r="F49">
        <f>ROWS($B$2:F49)</f>
        <v>48</v>
      </c>
      <c r="G49" s="106" t="str">
        <f t="shared" si="1"/>
        <v/>
      </c>
      <c r="H49" s="106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18" t="str">
        <f t="shared" si="5"/>
        <v>/</v>
      </c>
      <c r="F50">
        <f>ROWS($B$2:F50)</f>
        <v>49</v>
      </c>
      <c r="G50" s="106" t="str">
        <f t="shared" si="1"/>
        <v/>
      </c>
      <c r="H50" s="106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13" customFormat="1" ht="15" x14ac:dyDescent="0.25">
      <c r="A51" s="111"/>
      <c r="B51" s="112" t="s">
        <v>202</v>
      </c>
      <c r="F51" s="111"/>
    </row>
  </sheetData>
  <sheetProtection algorithmName="SHA-512" hashValue="QSNF+bBGXJDvXGrfJwUeQXyYQcG4PY1FyCG2GkgmUCGlhpxE2G3Hb5i2gvmPAP0wWly8wx3aiw6izfcsPV28xQ==" saltValue="zXuBAdtzgiknGN4iyBCh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8" customWidth="1"/>
    <col min="2" max="2" width="70.4257812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5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8" hidden="1" customWidth="1"/>
    <col min="26" max="28" width="11.42578125" style="1" hidden="1" customWidth="1"/>
    <col min="29" max="29" width="9.5703125" style="38" hidden="1" customWidth="1"/>
    <col min="30" max="31" width="11.42578125" style="1" hidden="1" customWidth="1"/>
    <col min="32" max="32" width="11.42578125" style="59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8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0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3" t="s">
        <v>109</v>
      </c>
      <c r="C2" s="61"/>
      <c r="N2" s="20"/>
      <c r="R2" s="21"/>
      <c r="S2" s="8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0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64"/>
      <c r="C3" s="6"/>
      <c r="N3" s="20"/>
      <c r="R3" s="21"/>
      <c r="S3" s="8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0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99" customFormat="1" ht="12" customHeight="1" x14ac:dyDescent="0.2">
      <c r="A4" s="100"/>
      <c r="B4" s="260" t="s">
        <v>9</v>
      </c>
      <c r="C4" s="100"/>
      <c r="D4" s="470">
        <f>Deckblatt_WWH!C4</f>
        <v>0</v>
      </c>
      <c r="E4" s="471"/>
      <c r="F4" s="471"/>
      <c r="G4" s="471"/>
      <c r="H4" s="471"/>
      <c r="I4" s="471"/>
      <c r="J4" s="471"/>
      <c r="K4" s="471"/>
      <c r="L4" s="471"/>
      <c r="M4" s="471"/>
      <c r="N4" s="472"/>
      <c r="O4" s="101"/>
      <c r="P4" s="101"/>
      <c r="Q4" s="101"/>
      <c r="R4" s="101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24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</row>
    <row r="5" spans="1:100" s="99" customFormat="1" ht="12" customHeight="1" x14ac:dyDescent="0.2">
      <c r="A5" s="100"/>
      <c r="B5" s="260" t="s">
        <v>169</v>
      </c>
      <c r="C5" s="100"/>
      <c r="D5" s="467">
        <f>Deckblatt_WWH!C5</f>
        <v>0</v>
      </c>
      <c r="E5" s="468"/>
      <c r="F5" s="468"/>
      <c r="G5" s="468"/>
      <c r="H5" s="468"/>
      <c r="I5" s="468"/>
      <c r="J5" s="468"/>
      <c r="K5" s="468"/>
      <c r="L5" s="468"/>
      <c r="M5" s="468"/>
      <c r="N5" s="469"/>
      <c r="O5" s="102"/>
      <c r="P5" s="102"/>
      <c r="Q5" s="101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24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</row>
    <row r="6" spans="1:100" s="99" customFormat="1" ht="12" customHeight="1" x14ac:dyDescent="0.2">
      <c r="A6" s="100"/>
      <c r="B6" s="265" t="s">
        <v>460</v>
      </c>
      <c r="C6" s="100"/>
      <c r="D6" s="467">
        <f>Deckblatt_WWH!C6</f>
        <v>0</v>
      </c>
      <c r="E6" s="468"/>
      <c r="F6" s="468"/>
      <c r="G6" s="468"/>
      <c r="H6" s="468"/>
      <c r="I6" s="468"/>
      <c r="J6" s="468"/>
      <c r="K6" s="468"/>
      <c r="L6" s="468"/>
      <c r="M6" s="468"/>
      <c r="N6" s="469"/>
      <c r="O6" s="102"/>
      <c r="P6" s="102"/>
      <c r="Q6" s="101"/>
      <c r="R6" s="100"/>
      <c r="S6" s="100"/>
      <c r="T6" s="100" t="s">
        <v>70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4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</row>
    <row r="7" spans="1:100" s="99" customFormat="1" ht="12" customHeight="1" x14ac:dyDescent="0.2">
      <c r="A7" s="100"/>
      <c r="B7" s="265" t="s">
        <v>71</v>
      </c>
      <c r="C7" s="100"/>
      <c r="D7" s="467">
        <f>Deckblatt_WWH!C7</f>
        <v>0</v>
      </c>
      <c r="E7" s="468"/>
      <c r="F7" s="468"/>
      <c r="G7" s="468"/>
      <c r="H7" s="468"/>
      <c r="I7" s="468"/>
      <c r="J7" s="468"/>
      <c r="K7" s="468"/>
      <c r="L7" s="468"/>
      <c r="M7" s="468"/>
      <c r="N7" s="469"/>
      <c r="O7" s="102"/>
      <c r="P7" s="102"/>
      <c r="Q7" s="101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24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</row>
    <row r="8" spans="1:100" s="99" customFormat="1" ht="12" customHeight="1" x14ac:dyDescent="0.2">
      <c r="A8" s="100"/>
      <c r="B8" s="265" t="s">
        <v>13</v>
      </c>
      <c r="C8" s="100"/>
      <c r="D8" s="467">
        <f>Deckblatt_WWH!C8</f>
        <v>0</v>
      </c>
      <c r="E8" s="468"/>
      <c r="F8" s="468"/>
      <c r="G8" s="468"/>
      <c r="H8" s="468"/>
      <c r="I8" s="468"/>
      <c r="J8" s="468"/>
      <c r="K8" s="468"/>
      <c r="L8" s="468"/>
      <c r="M8" s="468"/>
      <c r="N8" s="469"/>
      <c r="O8" s="102"/>
      <c r="P8" s="102"/>
      <c r="Q8" s="101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24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</row>
    <row r="9" spans="1:100" s="99" customFormat="1" ht="12" customHeight="1" x14ac:dyDescent="0.2">
      <c r="A9" s="100"/>
      <c r="B9" s="265" t="s">
        <v>38</v>
      </c>
      <c r="C9" s="100"/>
      <c r="D9" s="467">
        <f>Deckblatt_WWH!C9</f>
        <v>0</v>
      </c>
      <c r="E9" s="468"/>
      <c r="F9" s="468"/>
      <c r="G9" s="468"/>
      <c r="H9" s="468"/>
      <c r="I9" s="468"/>
      <c r="J9" s="468"/>
      <c r="K9" s="468"/>
      <c r="L9" s="468"/>
      <c r="M9" s="468"/>
      <c r="N9" s="469"/>
      <c r="O9" s="102"/>
      <c r="P9" s="102"/>
      <c r="Q9" s="101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24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</row>
    <row r="10" spans="1:100" s="99" customFormat="1" ht="12" customHeight="1" x14ac:dyDescent="0.2">
      <c r="A10" s="100"/>
      <c r="B10" s="265" t="s">
        <v>160</v>
      </c>
      <c r="C10" s="100"/>
      <c r="D10" s="467">
        <f>Deckblatt_WWH!C10</f>
        <v>0</v>
      </c>
      <c r="E10" s="468"/>
      <c r="F10" s="468"/>
      <c r="G10" s="468"/>
      <c r="H10" s="468"/>
      <c r="I10" s="468"/>
      <c r="J10" s="468"/>
      <c r="K10" s="468"/>
      <c r="L10" s="468"/>
      <c r="M10" s="468"/>
      <c r="N10" s="469"/>
      <c r="O10" s="102"/>
      <c r="P10" s="102"/>
      <c r="Q10" s="101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24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</row>
    <row r="11" spans="1:100" s="99" customFormat="1" ht="12" customHeight="1" x14ac:dyDescent="0.2">
      <c r="A11" s="100"/>
      <c r="B11" s="261" t="s">
        <v>180</v>
      </c>
      <c r="C11" s="100"/>
      <c r="D11" s="467">
        <f>Deckblatt_WWH!C11</f>
        <v>0</v>
      </c>
      <c r="E11" s="468"/>
      <c r="F11" s="468"/>
      <c r="G11" s="468"/>
      <c r="H11" s="468"/>
      <c r="I11" s="468"/>
      <c r="J11" s="468"/>
      <c r="K11" s="468"/>
      <c r="L11" s="468"/>
      <c r="M11" s="468"/>
      <c r="N11" s="469"/>
      <c r="O11" s="102"/>
      <c r="P11" s="102"/>
      <c r="Q11" s="101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24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</row>
    <row r="12" spans="1:100" s="99" customFormat="1" ht="12" customHeight="1" x14ac:dyDescent="0.2">
      <c r="A12" s="100"/>
      <c r="B12" s="261" t="s">
        <v>181</v>
      </c>
      <c r="C12" s="100"/>
      <c r="D12" s="467">
        <f>Deckblatt_WWH!C12</f>
        <v>0</v>
      </c>
      <c r="E12" s="468"/>
      <c r="F12" s="468"/>
      <c r="G12" s="468"/>
      <c r="H12" s="468"/>
      <c r="I12" s="468"/>
      <c r="J12" s="468"/>
      <c r="K12" s="468"/>
      <c r="L12" s="468"/>
      <c r="M12" s="468"/>
      <c r="N12" s="469"/>
      <c r="O12" s="102"/>
      <c r="P12" s="102"/>
      <c r="Q12" s="101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24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</row>
    <row r="13" spans="1:100" s="99" customFormat="1" ht="12" customHeight="1" thickBot="1" x14ac:dyDescent="0.25">
      <c r="A13" s="100"/>
      <c r="B13" s="265" t="s">
        <v>101</v>
      </c>
      <c r="C13" s="100"/>
      <c r="D13" s="464">
        <f>Deckblatt_WWH!C13</f>
        <v>0</v>
      </c>
      <c r="E13" s="465"/>
      <c r="F13" s="465"/>
      <c r="G13" s="465"/>
      <c r="H13" s="465"/>
      <c r="I13" s="465"/>
      <c r="J13" s="465"/>
      <c r="K13" s="465"/>
      <c r="L13" s="465"/>
      <c r="M13" s="465"/>
      <c r="N13" s="466"/>
      <c r="O13" s="102"/>
      <c r="P13" s="102"/>
      <c r="Q13" s="101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24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</row>
    <row r="14" spans="1:100" ht="12" customHeight="1" thickBot="1" x14ac:dyDescent="0.3">
      <c r="A14" s="6"/>
      <c r="B14" s="266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8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0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100" customFormat="1" ht="24" customHeight="1" thickBot="1" x14ac:dyDescent="0.25">
      <c r="B15" s="267"/>
      <c r="C15" s="241"/>
      <c r="D15" s="242" t="s">
        <v>112</v>
      </c>
      <c r="E15" s="243"/>
      <c r="F15" s="242" t="s">
        <v>36</v>
      </c>
      <c r="G15" s="242" t="s">
        <v>35</v>
      </c>
      <c r="H15" s="243"/>
      <c r="I15" s="244" t="s">
        <v>173</v>
      </c>
      <c r="J15" s="243"/>
      <c r="K15" s="244" t="s">
        <v>139</v>
      </c>
      <c r="L15" s="243"/>
      <c r="M15" s="243"/>
      <c r="N15" s="245" t="s">
        <v>23</v>
      </c>
      <c r="O15" s="246"/>
      <c r="P15" s="242" t="s">
        <v>105</v>
      </c>
      <c r="Q15" s="242" t="s">
        <v>106</v>
      </c>
      <c r="R15" s="246"/>
      <c r="S15" s="242" t="s">
        <v>116</v>
      </c>
      <c r="AF15" s="240"/>
    </row>
    <row r="16" spans="1:100" s="80" customFormat="1" ht="13.5" thickBot="1" x14ac:dyDescent="0.25">
      <c r="B16" s="270"/>
      <c r="C16" s="34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74"/>
      <c r="O16" s="74"/>
      <c r="P16" s="74"/>
      <c r="Q16" s="74"/>
      <c r="R16" s="74"/>
      <c r="S16" s="34"/>
      <c r="T16" s="34"/>
      <c r="AF16" s="272"/>
    </row>
    <row r="17" spans="1:100" s="80" customFormat="1" ht="18" customHeight="1" thickBot="1" x14ac:dyDescent="0.25">
      <c r="B17" s="36" t="s">
        <v>111</v>
      </c>
      <c r="C17" s="273"/>
      <c r="D17" s="351">
        <f>SUM(D19,D32)</f>
        <v>0</v>
      </c>
      <c r="E17" s="271"/>
      <c r="F17" s="271"/>
      <c r="G17" s="271"/>
      <c r="H17" s="271"/>
      <c r="I17" s="271"/>
      <c r="J17" s="271"/>
      <c r="K17" s="271"/>
      <c r="L17" s="271"/>
      <c r="M17" s="271"/>
      <c r="N17" s="74"/>
      <c r="O17" s="74"/>
      <c r="P17" s="74"/>
      <c r="Q17" s="74"/>
      <c r="R17" s="74"/>
      <c r="S17" s="34"/>
      <c r="T17" s="34"/>
      <c r="AF17" s="272"/>
    </row>
    <row r="18" spans="1:100" s="80" customFormat="1" ht="18" customHeight="1" thickBot="1" x14ac:dyDescent="0.25">
      <c r="B18" s="270"/>
      <c r="C18" s="34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74"/>
      <c r="O18" s="74"/>
      <c r="P18" s="74"/>
      <c r="Q18" s="74"/>
      <c r="R18" s="74"/>
      <c r="S18" s="34"/>
      <c r="T18" s="34"/>
      <c r="AF18" s="272"/>
    </row>
    <row r="19" spans="1:100" s="35" customFormat="1" ht="18" customHeight="1" thickBot="1" x14ac:dyDescent="0.25">
      <c r="A19" s="80"/>
      <c r="B19" s="18" t="s">
        <v>0</v>
      </c>
      <c r="C19" s="273"/>
      <c r="D19" s="43">
        <f>SUM(D20:D30)</f>
        <v>0</v>
      </c>
      <c r="E19" s="126"/>
      <c r="F19" s="274">
        <f>SUM(F20:F30)</f>
        <v>0</v>
      </c>
      <c r="G19" s="274">
        <f>SUM(G20:G30)</f>
        <v>0</v>
      </c>
      <c r="H19" s="67"/>
      <c r="I19" s="67"/>
      <c r="J19" s="67"/>
      <c r="K19" s="67"/>
      <c r="L19" s="67"/>
      <c r="M19" s="67"/>
      <c r="N19" s="421" t="s">
        <v>388</v>
      </c>
      <c r="O19" s="19"/>
      <c r="P19" s="19"/>
      <c r="Q19" s="19"/>
      <c r="R19" s="34"/>
      <c r="S19" s="40"/>
      <c r="T19" s="34"/>
      <c r="U19" s="80"/>
      <c r="V19" s="314" t="s">
        <v>146</v>
      </c>
      <c r="W19" s="80" t="s">
        <v>147</v>
      </c>
      <c r="X19" s="80" t="s">
        <v>168</v>
      </c>
      <c r="Y19" s="80" t="s">
        <v>167</v>
      </c>
      <c r="Z19" s="80" t="s">
        <v>148</v>
      </c>
      <c r="AA19" s="80" t="s">
        <v>149</v>
      </c>
      <c r="AB19" s="80" t="s">
        <v>150</v>
      </c>
      <c r="AC19" s="80" t="s">
        <v>166</v>
      </c>
      <c r="AD19" s="80" t="s">
        <v>151</v>
      </c>
      <c r="AE19" s="80" t="s">
        <v>174</v>
      </c>
      <c r="AF19" s="80" t="s">
        <v>152</v>
      </c>
      <c r="AG19" s="80" t="s">
        <v>153</v>
      </c>
      <c r="AH19" s="80" t="s">
        <v>154</v>
      </c>
      <c r="AI19" s="80" t="s">
        <v>155</v>
      </c>
      <c r="AJ19" s="80" t="s">
        <v>157</v>
      </c>
      <c r="AK19" s="80" t="s">
        <v>156</v>
      </c>
      <c r="AL19" s="80" t="s">
        <v>158</v>
      </c>
      <c r="AM19" s="80" t="s">
        <v>159</v>
      </c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</row>
    <row r="20" spans="1:100" s="277" customFormat="1" ht="12.75" x14ac:dyDescent="0.2">
      <c r="A20" s="129"/>
      <c r="B20" s="262" t="s">
        <v>84</v>
      </c>
      <c r="C20" s="273"/>
      <c r="D20" s="130"/>
      <c r="E20" s="126"/>
      <c r="F20" s="276"/>
      <c r="G20" s="276">
        <f>D20</f>
        <v>0</v>
      </c>
      <c r="H20" s="67"/>
      <c r="I20" s="67"/>
      <c r="J20" s="67"/>
      <c r="K20" s="67"/>
      <c r="L20" s="67"/>
      <c r="M20" s="67"/>
      <c r="N20" s="171"/>
      <c r="O20" s="76"/>
      <c r="P20" s="76"/>
      <c r="Q20" s="76"/>
      <c r="R20" s="273"/>
      <c r="S20" s="58"/>
      <c r="T20" s="273"/>
      <c r="U20" s="129"/>
      <c r="V20" s="315" t="s">
        <v>60</v>
      </c>
      <c r="W20" s="316" t="s">
        <v>60</v>
      </c>
      <c r="X20" s="316" t="s">
        <v>60</v>
      </c>
      <c r="Y20" s="316" t="s">
        <v>60</v>
      </c>
      <c r="Z20" s="316" t="s">
        <v>60</v>
      </c>
      <c r="AA20" s="316" t="s">
        <v>60</v>
      </c>
      <c r="AB20" s="316" t="s">
        <v>60</v>
      </c>
      <c r="AC20" s="316" t="s">
        <v>60</v>
      </c>
      <c r="AD20" s="316" t="s">
        <v>60</v>
      </c>
      <c r="AE20" s="316" t="s">
        <v>60</v>
      </c>
      <c r="AF20" s="316" t="s">
        <v>60</v>
      </c>
      <c r="AG20" s="316" t="s">
        <v>60</v>
      </c>
      <c r="AH20" s="316" t="s">
        <v>60</v>
      </c>
      <c r="AI20" s="316" t="s">
        <v>60</v>
      </c>
      <c r="AJ20" s="316" t="s">
        <v>60</v>
      </c>
      <c r="AK20" s="316" t="s">
        <v>60</v>
      </c>
      <c r="AL20" s="316" t="s">
        <v>60</v>
      </c>
      <c r="AM20" s="316" t="s">
        <v>60</v>
      </c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</row>
    <row r="21" spans="1:100" s="277" customFormat="1" ht="12.75" x14ac:dyDescent="0.2">
      <c r="A21" s="129"/>
      <c r="B21" s="194" t="s">
        <v>45</v>
      </c>
      <c r="C21" s="273"/>
      <c r="D21" s="352"/>
      <c r="E21" s="126"/>
      <c r="F21" s="192"/>
      <c r="G21" s="192">
        <f>D21</f>
        <v>0</v>
      </c>
      <c r="H21" s="67"/>
      <c r="I21" s="67"/>
      <c r="J21" s="67"/>
      <c r="K21" s="67"/>
      <c r="L21" s="67"/>
      <c r="M21" s="67"/>
      <c r="N21" s="189"/>
      <c r="O21" s="76"/>
      <c r="P21" s="76"/>
      <c r="Q21" s="76"/>
      <c r="R21" s="273"/>
      <c r="S21" s="58"/>
      <c r="T21" s="273"/>
      <c r="U21" s="129"/>
      <c r="V21" s="315" t="s">
        <v>60</v>
      </c>
      <c r="W21" s="316" t="s">
        <v>60</v>
      </c>
      <c r="X21" s="316" t="s">
        <v>60</v>
      </c>
      <c r="Y21" s="316" t="s">
        <v>60</v>
      </c>
      <c r="Z21" s="316" t="s">
        <v>60</v>
      </c>
      <c r="AA21" s="316" t="s">
        <v>60</v>
      </c>
      <c r="AB21" s="316" t="s">
        <v>60</v>
      </c>
      <c r="AC21" s="316" t="s">
        <v>60</v>
      </c>
      <c r="AD21" s="316" t="s">
        <v>60</v>
      </c>
      <c r="AE21" s="316" t="s">
        <v>61</v>
      </c>
      <c r="AF21" s="316" t="s">
        <v>60</v>
      </c>
      <c r="AG21" s="316" t="s">
        <v>60</v>
      </c>
      <c r="AH21" s="316" t="s">
        <v>61</v>
      </c>
      <c r="AI21" s="316" t="s">
        <v>61</v>
      </c>
      <c r="AJ21" s="316" t="s">
        <v>61</v>
      </c>
      <c r="AK21" s="316" t="s">
        <v>61</v>
      </c>
      <c r="AL21" s="316" t="s">
        <v>61</v>
      </c>
      <c r="AM21" s="316" t="s">
        <v>61</v>
      </c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s="277" customFormat="1" ht="12.75" x14ac:dyDescent="0.2">
      <c r="A22" s="129"/>
      <c r="B22" s="194" t="s">
        <v>24</v>
      </c>
      <c r="C22" s="273"/>
      <c r="D22" s="352"/>
      <c r="E22" s="126"/>
      <c r="F22" s="192"/>
      <c r="G22" s="192">
        <f t="shared" ref="G22:G30" si="0">D22</f>
        <v>0</v>
      </c>
      <c r="H22" s="67"/>
      <c r="I22" s="67"/>
      <c r="J22" s="67"/>
      <c r="K22" s="67"/>
      <c r="L22" s="67"/>
      <c r="M22" s="67"/>
      <c r="N22" s="189"/>
      <c r="O22" s="76"/>
      <c r="P22" s="76"/>
      <c r="Q22" s="76"/>
      <c r="R22" s="273"/>
      <c r="S22" s="58"/>
      <c r="T22" s="273"/>
      <c r="U22" s="129"/>
      <c r="V22" s="315" t="s">
        <v>60</v>
      </c>
      <c r="W22" s="316" t="s">
        <v>61</v>
      </c>
      <c r="X22" s="316" t="s">
        <v>60</v>
      </c>
      <c r="Y22" s="316" t="s">
        <v>60</v>
      </c>
      <c r="Z22" s="316" t="s">
        <v>60</v>
      </c>
      <c r="AA22" s="316" t="s">
        <v>60</v>
      </c>
      <c r="AB22" s="316" t="s">
        <v>60</v>
      </c>
      <c r="AC22" s="316" t="s">
        <v>60</v>
      </c>
      <c r="AD22" s="316" t="s">
        <v>61</v>
      </c>
      <c r="AE22" s="316" t="s">
        <v>60</v>
      </c>
      <c r="AF22" s="316" t="s">
        <v>60</v>
      </c>
      <c r="AG22" s="316" t="s">
        <v>61</v>
      </c>
      <c r="AH22" s="316" t="s">
        <v>61</v>
      </c>
      <c r="AI22" s="316" t="s">
        <v>60</v>
      </c>
      <c r="AJ22" s="316" t="s">
        <v>60</v>
      </c>
      <c r="AK22" s="316" t="s">
        <v>60</v>
      </c>
      <c r="AL22" s="316" t="s">
        <v>60</v>
      </c>
      <c r="AM22" s="316" t="s">
        <v>60</v>
      </c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</row>
    <row r="23" spans="1:100" s="277" customFormat="1" ht="12.75" hidden="1" x14ac:dyDescent="0.2">
      <c r="A23" s="129"/>
      <c r="B23" s="62" t="s">
        <v>348</v>
      </c>
      <c r="C23" s="273"/>
      <c r="D23" s="365"/>
      <c r="E23" s="126"/>
      <c r="F23" s="170"/>
      <c r="G23" s="278">
        <f t="shared" si="0"/>
        <v>0</v>
      </c>
      <c r="H23" s="67"/>
      <c r="I23" s="67"/>
      <c r="J23" s="67"/>
      <c r="K23" s="67"/>
      <c r="L23" s="67"/>
      <c r="M23" s="67"/>
      <c r="N23" s="366"/>
      <c r="O23" s="76"/>
      <c r="P23" s="76"/>
      <c r="Q23" s="76"/>
      <c r="R23" s="273"/>
      <c r="S23" s="40"/>
      <c r="T23" s="273"/>
      <c r="U23" s="129"/>
      <c r="V23" s="315" t="s">
        <v>60</v>
      </c>
      <c r="W23" s="316" t="s">
        <v>60</v>
      </c>
      <c r="X23" s="316" t="s">
        <v>60</v>
      </c>
      <c r="Y23" s="316" t="s">
        <v>60</v>
      </c>
      <c r="Z23" s="316" t="s">
        <v>61</v>
      </c>
      <c r="AA23" s="316" t="s">
        <v>61</v>
      </c>
      <c r="AB23" s="316" t="s">
        <v>60</v>
      </c>
      <c r="AC23" s="316" t="s">
        <v>60</v>
      </c>
      <c r="AD23" s="316" t="s">
        <v>61</v>
      </c>
      <c r="AE23" s="316" t="s">
        <v>61</v>
      </c>
      <c r="AF23" s="316" t="s">
        <v>61</v>
      </c>
      <c r="AG23" s="316" t="s">
        <v>61</v>
      </c>
      <c r="AH23" s="316" t="s">
        <v>61</v>
      </c>
      <c r="AI23" s="316" t="s">
        <v>60</v>
      </c>
      <c r="AJ23" s="316" t="s">
        <v>60</v>
      </c>
      <c r="AK23" s="316" t="s">
        <v>60</v>
      </c>
      <c r="AL23" s="316" t="s">
        <v>60</v>
      </c>
      <c r="AM23" s="316" t="s">
        <v>60</v>
      </c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</row>
    <row r="24" spans="1:100" s="277" customFormat="1" ht="12.75" hidden="1" x14ac:dyDescent="0.2">
      <c r="A24" s="129"/>
      <c r="B24" s="52" t="s">
        <v>46</v>
      </c>
      <c r="C24" s="273"/>
      <c r="D24" s="367"/>
      <c r="E24" s="126"/>
      <c r="F24" s="279"/>
      <c r="G24" s="280">
        <f t="shared" si="0"/>
        <v>0</v>
      </c>
      <c r="H24" s="67"/>
      <c r="I24" s="67"/>
      <c r="J24" s="67"/>
      <c r="K24" s="67"/>
      <c r="L24" s="67"/>
      <c r="M24" s="67"/>
      <c r="N24" s="368"/>
      <c r="O24" s="76"/>
      <c r="P24" s="76"/>
      <c r="Q24" s="76"/>
      <c r="R24" s="273"/>
      <c r="S24" s="40"/>
      <c r="T24" s="273"/>
      <c r="U24" s="129"/>
      <c r="V24" s="315" t="s">
        <v>60</v>
      </c>
      <c r="W24" s="316" t="s">
        <v>61</v>
      </c>
      <c r="X24" s="316" t="s">
        <v>61</v>
      </c>
      <c r="Y24" s="316" t="s">
        <v>61</v>
      </c>
      <c r="Z24" s="316" t="s">
        <v>61</v>
      </c>
      <c r="AA24" s="316" t="s">
        <v>61</v>
      </c>
      <c r="AB24" s="316" t="s">
        <v>61</v>
      </c>
      <c r="AC24" s="316" t="s">
        <v>61</v>
      </c>
      <c r="AD24" s="316" t="s">
        <v>61</v>
      </c>
      <c r="AE24" s="316" t="s">
        <v>61</v>
      </c>
      <c r="AF24" s="316" t="s">
        <v>61</v>
      </c>
      <c r="AG24" s="316" t="s">
        <v>61</v>
      </c>
      <c r="AH24" s="316" t="s">
        <v>61</v>
      </c>
      <c r="AI24" s="316" t="s">
        <v>61</v>
      </c>
      <c r="AJ24" s="316" t="s">
        <v>61</v>
      </c>
      <c r="AK24" s="316" t="s">
        <v>61</v>
      </c>
      <c r="AL24" s="316" t="s">
        <v>61</v>
      </c>
      <c r="AM24" s="316" t="s">
        <v>61</v>
      </c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</row>
    <row r="25" spans="1:100" s="277" customFormat="1" ht="12.75" hidden="1" x14ac:dyDescent="0.2">
      <c r="A25" s="129"/>
      <c r="B25" s="52" t="s">
        <v>125</v>
      </c>
      <c r="C25" s="273"/>
      <c r="D25" s="367"/>
      <c r="E25" s="126"/>
      <c r="F25" s="279"/>
      <c r="G25" s="280">
        <f t="shared" si="0"/>
        <v>0</v>
      </c>
      <c r="H25" s="67"/>
      <c r="I25" s="67"/>
      <c r="J25" s="67"/>
      <c r="K25" s="67"/>
      <c r="L25" s="67"/>
      <c r="M25" s="67"/>
      <c r="N25" s="368"/>
      <c r="O25" s="76"/>
      <c r="P25" s="76"/>
      <c r="Q25" s="76"/>
      <c r="R25" s="273"/>
      <c r="S25" s="40"/>
      <c r="T25" s="273"/>
      <c r="U25" s="129"/>
      <c r="V25" s="315" t="s">
        <v>60</v>
      </c>
      <c r="W25" s="316" t="s">
        <v>61</v>
      </c>
      <c r="X25" s="316" t="s">
        <v>60</v>
      </c>
      <c r="Y25" s="316" t="s">
        <v>60</v>
      </c>
      <c r="Z25" s="316" t="s">
        <v>61</v>
      </c>
      <c r="AA25" s="316" t="s">
        <v>61</v>
      </c>
      <c r="AB25" s="316" t="s">
        <v>60</v>
      </c>
      <c r="AC25" s="316" t="s">
        <v>60</v>
      </c>
      <c r="AD25" s="316" t="s">
        <v>61</v>
      </c>
      <c r="AE25" s="316" t="s">
        <v>61</v>
      </c>
      <c r="AF25" s="316" t="s">
        <v>61</v>
      </c>
      <c r="AG25" s="316" t="s">
        <v>60</v>
      </c>
      <c r="AH25" s="316" t="s">
        <v>61</v>
      </c>
      <c r="AI25" s="316" t="s">
        <v>61</v>
      </c>
      <c r="AJ25" s="316" t="s">
        <v>61</v>
      </c>
      <c r="AK25" s="316" t="s">
        <v>61</v>
      </c>
      <c r="AL25" s="316" t="s">
        <v>61</v>
      </c>
      <c r="AM25" s="316" t="s">
        <v>61</v>
      </c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</row>
    <row r="26" spans="1:100" s="277" customFormat="1" ht="12.75" x14ac:dyDescent="0.2">
      <c r="A26" s="129"/>
      <c r="B26" s="194" t="s">
        <v>1</v>
      </c>
      <c r="C26" s="273"/>
      <c r="D26" s="352"/>
      <c r="E26" s="126"/>
      <c r="F26" s="192"/>
      <c r="G26" s="192">
        <f t="shared" si="0"/>
        <v>0</v>
      </c>
      <c r="H26" s="67"/>
      <c r="I26" s="67"/>
      <c r="J26" s="67"/>
      <c r="K26" s="67"/>
      <c r="L26" s="67"/>
      <c r="M26" s="67"/>
      <c r="N26" s="189"/>
      <c r="O26" s="76"/>
      <c r="P26" s="76"/>
      <c r="Q26" s="76"/>
      <c r="R26" s="273"/>
      <c r="S26" s="58"/>
      <c r="T26" s="273"/>
      <c r="U26" s="129"/>
      <c r="V26" s="315" t="s">
        <v>60</v>
      </c>
      <c r="W26" s="316" t="s">
        <v>60</v>
      </c>
      <c r="X26" s="316" t="s">
        <v>60</v>
      </c>
      <c r="Y26" s="316" t="s">
        <v>60</v>
      </c>
      <c r="Z26" s="316" t="s">
        <v>60</v>
      </c>
      <c r="AA26" s="316" t="s">
        <v>60</v>
      </c>
      <c r="AB26" s="316" t="s">
        <v>60</v>
      </c>
      <c r="AC26" s="316" t="s">
        <v>60</v>
      </c>
      <c r="AD26" s="316" t="s">
        <v>60</v>
      </c>
      <c r="AE26" s="316" t="s">
        <v>60</v>
      </c>
      <c r="AF26" s="316" t="s">
        <v>60</v>
      </c>
      <c r="AG26" s="316" t="s">
        <v>60</v>
      </c>
      <c r="AH26" s="316" t="s">
        <v>60</v>
      </c>
      <c r="AI26" s="316" t="s">
        <v>60</v>
      </c>
      <c r="AJ26" s="316" t="s">
        <v>60</v>
      </c>
      <c r="AK26" s="316" t="s">
        <v>60</v>
      </c>
      <c r="AL26" s="316" t="s">
        <v>60</v>
      </c>
      <c r="AM26" s="316" t="s">
        <v>60</v>
      </c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</row>
    <row r="27" spans="1:100" s="277" customFormat="1" ht="12.75" x14ac:dyDescent="0.2">
      <c r="A27" s="129"/>
      <c r="B27" s="194" t="s">
        <v>2</v>
      </c>
      <c r="C27" s="273"/>
      <c r="D27" s="352"/>
      <c r="E27" s="126"/>
      <c r="F27" s="192"/>
      <c r="G27" s="192">
        <f t="shared" si="0"/>
        <v>0</v>
      </c>
      <c r="H27" s="67"/>
      <c r="I27" s="67"/>
      <c r="J27" s="67"/>
      <c r="K27" s="67"/>
      <c r="L27" s="67"/>
      <c r="M27" s="67"/>
      <c r="N27" s="189"/>
      <c r="O27" s="76"/>
      <c r="P27" s="76"/>
      <c r="Q27" s="76"/>
      <c r="R27" s="273"/>
      <c r="S27" s="58"/>
      <c r="T27" s="273"/>
      <c r="U27" s="129"/>
      <c r="V27" s="315" t="s">
        <v>60</v>
      </c>
      <c r="W27" s="316" t="s">
        <v>60</v>
      </c>
      <c r="X27" s="316" t="s">
        <v>60</v>
      </c>
      <c r="Y27" s="316" t="s">
        <v>60</v>
      </c>
      <c r="Z27" s="316" t="s">
        <v>60</v>
      </c>
      <c r="AA27" s="316" t="s">
        <v>60</v>
      </c>
      <c r="AB27" s="316" t="s">
        <v>60</v>
      </c>
      <c r="AC27" s="316" t="s">
        <v>60</v>
      </c>
      <c r="AD27" s="316" t="s">
        <v>60</v>
      </c>
      <c r="AE27" s="316" t="s">
        <v>60</v>
      </c>
      <c r="AF27" s="316" t="s">
        <v>60</v>
      </c>
      <c r="AG27" s="316" t="s">
        <v>60</v>
      </c>
      <c r="AH27" s="316" t="s">
        <v>60</v>
      </c>
      <c r="AI27" s="316" t="s">
        <v>60</v>
      </c>
      <c r="AJ27" s="316" t="s">
        <v>60</v>
      </c>
      <c r="AK27" s="316" t="s">
        <v>60</v>
      </c>
      <c r="AL27" s="316" t="s">
        <v>60</v>
      </c>
      <c r="AM27" s="316" t="s">
        <v>60</v>
      </c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</row>
    <row r="28" spans="1:100" s="277" customFormat="1" ht="12.75" hidden="1" x14ac:dyDescent="0.2">
      <c r="A28" s="129"/>
      <c r="B28" s="62" t="s">
        <v>117</v>
      </c>
      <c r="C28" s="273"/>
      <c r="D28" s="365"/>
      <c r="E28" s="126"/>
      <c r="F28" s="170"/>
      <c r="G28" s="278">
        <f t="shared" si="0"/>
        <v>0</v>
      </c>
      <c r="H28" s="67"/>
      <c r="I28" s="67"/>
      <c r="J28" s="67"/>
      <c r="K28" s="67"/>
      <c r="L28" s="67"/>
      <c r="M28" s="67"/>
      <c r="N28" s="366"/>
      <c r="O28" s="76"/>
      <c r="P28" s="76"/>
      <c r="Q28" s="76"/>
      <c r="R28" s="273"/>
      <c r="S28" s="40"/>
      <c r="T28" s="273"/>
      <c r="U28" s="129"/>
      <c r="V28" s="315" t="s">
        <v>61</v>
      </c>
      <c r="W28" s="316" t="s">
        <v>61</v>
      </c>
      <c r="X28" s="316" t="s">
        <v>60</v>
      </c>
      <c r="Y28" s="316" t="s">
        <v>61</v>
      </c>
      <c r="Z28" s="316" t="s">
        <v>61</v>
      </c>
      <c r="AA28" s="316" t="s">
        <v>61</v>
      </c>
      <c r="AB28" s="316" t="s">
        <v>61</v>
      </c>
      <c r="AC28" s="316" t="s">
        <v>61</v>
      </c>
      <c r="AD28" s="316" t="s">
        <v>61</v>
      </c>
      <c r="AE28" s="316" t="s">
        <v>61</v>
      </c>
      <c r="AF28" s="316" t="s">
        <v>61</v>
      </c>
      <c r="AG28" s="316" t="s">
        <v>61</v>
      </c>
      <c r="AH28" s="316" t="s">
        <v>61</v>
      </c>
      <c r="AI28" s="316" t="s">
        <v>61</v>
      </c>
      <c r="AJ28" s="316" t="s">
        <v>61</v>
      </c>
      <c r="AK28" s="316" t="s">
        <v>61</v>
      </c>
      <c r="AL28" s="316" t="s">
        <v>61</v>
      </c>
      <c r="AM28" s="316" t="s">
        <v>61</v>
      </c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</row>
    <row r="29" spans="1:100" s="277" customFormat="1" ht="12.75" hidden="1" x14ac:dyDescent="0.2">
      <c r="A29" s="129"/>
      <c r="B29" s="52" t="s">
        <v>349</v>
      </c>
      <c r="C29" s="273"/>
      <c r="D29" s="367"/>
      <c r="E29" s="126"/>
      <c r="F29" s="279"/>
      <c r="G29" s="280">
        <f t="shared" si="0"/>
        <v>0</v>
      </c>
      <c r="H29" s="67"/>
      <c r="I29" s="67"/>
      <c r="J29" s="67"/>
      <c r="K29" s="67"/>
      <c r="L29" s="67"/>
      <c r="M29" s="67"/>
      <c r="N29" s="368"/>
      <c r="O29" s="76"/>
      <c r="P29" s="76"/>
      <c r="Q29" s="76"/>
      <c r="R29" s="273"/>
      <c r="S29" s="40"/>
      <c r="T29" s="273"/>
      <c r="U29" s="129"/>
      <c r="V29" s="315" t="s">
        <v>60</v>
      </c>
      <c r="W29" s="316" t="s">
        <v>61</v>
      </c>
      <c r="X29" s="316" t="s">
        <v>61</v>
      </c>
      <c r="Y29" s="316" t="s">
        <v>61</v>
      </c>
      <c r="Z29" s="316" t="s">
        <v>60</v>
      </c>
      <c r="AA29" s="316" t="s">
        <v>60</v>
      </c>
      <c r="AB29" s="316" t="s">
        <v>60</v>
      </c>
      <c r="AC29" s="316" t="s">
        <v>60</v>
      </c>
      <c r="AD29" s="316" t="s">
        <v>61</v>
      </c>
      <c r="AE29" s="316" t="s">
        <v>61</v>
      </c>
      <c r="AF29" s="316" t="s">
        <v>61</v>
      </c>
      <c r="AG29" s="316" t="s">
        <v>60</v>
      </c>
      <c r="AH29" s="316" t="s">
        <v>61</v>
      </c>
      <c r="AI29" s="316" t="s">
        <v>60</v>
      </c>
      <c r="AJ29" s="316" t="s">
        <v>61</v>
      </c>
      <c r="AK29" s="316" t="s">
        <v>61</v>
      </c>
      <c r="AL29" s="316" t="s">
        <v>60</v>
      </c>
      <c r="AM29" s="316" t="s">
        <v>60</v>
      </c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</row>
    <row r="30" spans="1:100" s="277" customFormat="1" ht="13.5" thickBot="1" x14ac:dyDescent="0.25">
      <c r="A30" s="129"/>
      <c r="B30" s="39" t="s">
        <v>94</v>
      </c>
      <c r="C30" s="273"/>
      <c r="D30" s="353"/>
      <c r="E30" s="126"/>
      <c r="F30" s="282"/>
      <c r="G30" s="282">
        <f t="shared" si="0"/>
        <v>0</v>
      </c>
      <c r="H30" s="67"/>
      <c r="I30" s="67"/>
      <c r="J30" s="67"/>
      <c r="K30" s="67"/>
      <c r="L30" s="67"/>
      <c r="M30" s="67"/>
      <c r="N30" s="283"/>
      <c r="O30" s="76"/>
      <c r="P30" s="76"/>
      <c r="Q30" s="76"/>
      <c r="R30" s="273"/>
      <c r="S30" s="58"/>
      <c r="T30" s="273"/>
      <c r="U30" s="129"/>
      <c r="V30" s="315" t="s">
        <v>60</v>
      </c>
      <c r="W30" s="316" t="s">
        <v>60</v>
      </c>
      <c r="X30" s="316" t="s">
        <v>60</v>
      </c>
      <c r="Y30" s="316" t="s">
        <v>60</v>
      </c>
      <c r="Z30" s="316" t="s">
        <v>60</v>
      </c>
      <c r="AA30" s="316" t="s">
        <v>60</v>
      </c>
      <c r="AB30" s="316" t="s">
        <v>60</v>
      </c>
      <c r="AC30" s="316" t="s">
        <v>60</v>
      </c>
      <c r="AD30" s="316" t="s">
        <v>60</v>
      </c>
      <c r="AE30" s="316" t="s">
        <v>60</v>
      </c>
      <c r="AF30" s="316" t="s">
        <v>60</v>
      </c>
      <c r="AG30" s="316" t="s">
        <v>60</v>
      </c>
      <c r="AH30" s="316" t="s">
        <v>60</v>
      </c>
      <c r="AI30" s="316" t="s">
        <v>60</v>
      </c>
      <c r="AJ30" s="316" t="s">
        <v>60</v>
      </c>
      <c r="AK30" s="316" t="s">
        <v>61</v>
      </c>
      <c r="AL30" s="316" t="s">
        <v>60</v>
      </c>
      <c r="AM30" s="316" t="s">
        <v>60</v>
      </c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</row>
    <row r="31" spans="1:100" s="277" customFormat="1" ht="18" customHeight="1" thickBot="1" x14ac:dyDescent="0.25">
      <c r="A31" s="129"/>
      <c r="B31" s="270"/>
      <c r="C31" s="273"/>
      <c r="D31" s="284"/>
      <c r="E31" s="285"/>
      <c r="F31" s="284"/>
      <c r="G31" s="284"/>
      <c r="H31" s="284"/>
      <c r="I31" s="284"/>
      <c r="J31" s="284"/>
      <c r="K31" s="284"/>
      <c r="L31" s="284"/>
      <c r="M31" s="284"/>
      <c r="N31" s="75"/>
      <c r="O31" s="75"/>
      <c r="P31" s="75"/>
      <c r="Q31" s="75"/>
      <c r="R31" s="286"/>
      <c r="S31" s="56"/>
      <c r="T31" s="273"/>
      <c r="U31" s="129"/>
      <c r="V31" s="315" t="s">
        <v>60</v>
      </c>
      <c r="W31" s="316" t="s">
        <v>60</v>
      </c>
      <c r="X31" s="316" t="s">
        <v>60</v>
      </c>
      <c r="Y31" s="316" t="s">
        <v>60</v>
      </c>
      <c r="Z31" s="316" t="s">
        <v>60</v>
      </c>
      <c r="AA31" s="316" t="s">
        <v>60</v>
      </c>
      <c r="AB31" s="316" t="s">
        <v>60</v>
      </c>
      <c r="AC31" s="316" t="s">
        <v>60</v>
      </c>
      <c r="AD31" s="316" t="s">
        <v>60</v>
      </c>
      <c r="AE31" s="316" t="s">
        <v>60</v>
      </c>
      <c r="AF31" s="316" t="s">
        <v>60</v>
      </c>
      <c r="AG31" s="316" t="s">
        <v>60</v>
      </c>
      <c r="AH31" s="316" t="s">
        <v>60</v>
      </c>
      <c r="AI31" s="316" t="s">
        <v>60</v>
      </c>
      <c r="AJ31" s="316" t="s">
        <v>60</v>
      </c>
      <c r="AK31" s="316" t="s">
        <v>60</v>
      </c>
      <c r="AL31" s="316" t="s">
        <v>60</v>
      </c>
      <c r="AM31" s="316" t="s">
        <v>60</v>
      </c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</row>
    <row r="32" spans="1:100" s="35" customFormat="1" ht="18" customHeight="1" thickBot="1" x14ac:dyDescent="0.25">
      <c r="A32" s="80"/>
      <c r="B32" s="18" t="s">
        <v>85</v>
      </c>
      <c r="C32" s="273"/>
      <c r="D32" s="43">
        <f>SUM(D33:D43)</f>
        <v>0</v>
      </c>
      <c r="E32" s="126"/>
      <c r="F32" s="45">
        <f>SUM(F33:F43)</f>
        <v>0</v>
      </c>
      <c r="G32" s="45">
        <f>SUM(G33:G43)</f>
        <v>0</v>
      </c>
      <c r="H32" s="54"/>
      <c r="I32" s="54"/>
      <c r="J32" s="54"/>
      <c r="K32" s="54"/>
      <c r="L32" s="54"/>
      <c r="M32" s="54"/>
      <c r="N32" s="420" t="s">
        <v>388</v>
      </c>
      <c r="O32" s="19"/>
      <c r="P32" s="19"/>
      <c r="Q32" s="19"/>
      <c r="R32" s="34"/>
      <c r="S32" s="57"/>
      <c r="T32" s="34"/>
      <c r="U32" s="80"/>
      <c r="V32" s="315" t="s">
        <v>60</v>
      </c>
      <c r="W32" s="316" t="s">
        <v>60</v>
      </c>
      <c r="X32" s="316" t="s">
        <v>60</v>
      </c>
      <c r="Y32" s="316" t="s">
        <v>60</v>
      </c>
      <c r="Z32" s="316" t="s">
        <v>60</v>
      </c>
      <c r="AA32" s="316" t="s">
        <v>60</v>
      </c>
      <c r="AB32" s="316" t="s">
        <v>60</v>
      </c>
      <c r="AC32" s="316" t="s">
        <v>60</v>
      </c>
      <c r="AD32" s="316" t="s">
        <v>60</v>
      </c>
      <c r="AE32" s="316" t="s">
        <v>60</v>
      </c>
      <c r="AF32" s="316" t="s">
        <v>60</v>
      </c>
      <c r="AG32" s="316" t="s">
        <v>60</v>
      </c>
      <c r="AH32" s="316" t="s">
        <v>60</v>
      </c>
      <c r="AI32" s="316" t="s">
        <v>60</v>
      </c>
      <c r="AJ32" s="316" t="s">
        <v>60</v>
      </c>
      <c r="AK32" s="316" t="s">
        <v>60</v>
      </c>
      <c r="AL32" s="316" t="s">
        <v>60</v>
      </c>
      <c r="AM32" s="316" t="s">
        <v>60</v>
      </c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</row>
    <row r="33" spans="1:100" s="277" customFormat="1" ht="12.75" x14ac:dyDescent="0.2">
      <c r="A33" s="129"/>
      <c r="B33" s="262" t="s">
        <v>87</v>
      </c>
      <c r="C33" s="273"/>
      <c r="D33" s="130"/>
      <c r="E33" s="126"/>
      <c r="F33" s="276"/>
      <c r="G33" s="276">
        <f t="shared" ref="G33:G43" si="1">D33</f>
        <v>0</v>
      </c>
      <c r="H33" s="67"/>
      <c r="I33" s="67"/>
      <c r="J33" s="67"/>
      <c r="K33" s="67"/>
      <c r="L33" s="67"/>
      <c r="M33" s="67"/>
      <c r="N33" s="171"/>
      <c r="O33" s="76"/>
      <c r="P33" s="76"/>
      <c r="Q33" s="76"/>
      <c r="R33" s="273"/>
      <c r="S33" s="58"/>
      <c r="T33" s="273"/>
      <c r="U33" s="129"/>
      <c r="V33" s="315" t="s">
        <v>61</v>
      </c>
      <c r="W33" s="316" t="s">
        <v>60</v>
      </c>
      <c r="X33" s="316" t="s">
        <v>60</v>
      </c>
      <c r="Y33" s="316" t="s">
        <v>60</v>
      </c>
      <c r="Z33" s="316" t="s">
        <v>60</v>
      </c>
      <c r="AA33" s="316" t="s">
        <v>60</v>
      </c>
      <c r="AB33" s="316" t="s">
        <v>60</v>
      </c>
      <c r="AC33" s="316" t="s">
        <v>60</v>
      </c>
      <c r="AD33" s="316" t="s">
        <v>61</v>
      </c>
      <c r="AE33" s="316" t="s">
        <v>60</v>
      </c>
      <c r="AF33" s="316" t="s">
        <v>60</v>
      </c>
      <c r="AG33" s="316" t="s">
        <v>61</v>
      </c>
      <c r="AH33" s="316" t="s">
        <v>61</v>
      </c>
      <c r="AI33" s="316" t="s">
        <v>60</v>
      </c>
      <c r="AJ33" s="316" t="s">
        <v>61</v>
      </c>
      <c r="AK33" s="316" t="s">
        <v>61</v>
      </c>
      <c r="AL33" s="316" t="s">
        <v>60</v>
      </c>
      <c r="AM33" s="316" t="s">
        <v>60</v>
      </c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</row>
    <row r="34" spans="1:100" s="277" customFormat="1" ht="12.75" x14ac:dyDescent="0.2">
      <c r="A34" s="129"/>
      <c r="B34" s="194" t="s">
        <v>113</v>
      </c>
      <c r="C34" s="273"/>
      <c r="D34" s="352"/>
      <c r="E34" s="126"/>
      <c r="F34" s="192"/>
      <c r="G34" s="192">
        <f t="shared" si="1"/>
        <v>0</v>
      </c>
      <c r="H34" s="67"/>
      <c r="I34" s="67"/>
      <c r="J34" s="67"/>
      <c r="K34" s="67"/>
      <c r="L34" s="67"/>
      <c r="M34" s="67"/>
      <c r="N34" s="189"/>
      <c r="O34" s="76"/>
      <c r="P34" s="76"/>
      <c r="Q34" s="76"/>
      <c r="R34" s="273"/>
      <c r="S34" s="58"/>
      <c r="T34" s="273"/>
      <c r="U34" s="129"/>
      <c r="V34" s="315" t="s">
        <v>60</v>
      </c>
      <c r="W34" s="316" t="s">
        <v>60</v>
      </c>
      <c r="X34" s="316" t="s">
        <v>60</v>
      </c>
      <c r="Y34" s="316" t="s">
        <v>60</v>
      </c>
      <c r="Z34" s="316" t="s">
        <v>60</v>
      </c>
      <c r="AA34" s="316" t="s">
        <v>60</v>
      </c>
      <c r="AB34" s="316" t="s">
        <v>60</v>
      </c>
      <c r="AC34" s="316" t="s">
        <v>60</v>
      </c>
      <c r="AD34" s="316" t="s">
        <v>61</v>
      </c>
      <c r="AE34" s="316" t="s">
        <v>60</v>
      </c>
      <c r="AF34" s="316" t="s">
        <v>60</v>
      </c>
      <c r="AG34" s="316" t="s">
        <v>61</v>
      </c>
      <c r="AH34" s="316" t="s">
        <v>61</v>
      </c>
      <c r="AI34" s="316" t="s">
        <v>61</v>
      </c>
      <c r="AJ34" s="316" t="s">
        <v>61</v>
      </c>
      <c r="AK34" s="316" t="s">
        <v>60</v>
      </c>
      <c r="AL34" s="316" t="s">
        <v>61</v>
      </c>
      <c r="AM34" s="316" t="s">
        <v>61</v>
      </c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</row>
    <row r="35" spans="1:100" s="277" customFormat="1" ht="12.75" x14ac:dyDescent="0.2">
      <c r="A35" s="129"/>
      <c r="B35" s="194" t="s">
        <v>75</v>
      </c>
      <c r="C35" s="273"/>
      <c r="D35" s="352"/>
      <c r="E35" s="126"/>
      <c r="F35" s="192"/>
      <c r="G35" s="192">
        <f t="shared" si="1"/>
        <v>0</v>
      </c>
      <c r="H35" s="67"/>
      <c r="I35" s="67"/>
      <c r="J35" s="67"/>
      <c r="K35" s="67"/>
      <c r="L35" s="67"/>
      <c r="M35" s="67"/>
      <c r="N35" s="189"/>
      <c r="O35" s="76"/>
      <c r="P35" s="76"/>
      <c r="Q35" s="76"/>
      <c r="R35" s="273"/>
      <c r="S35" s="58"/>
      <c r="T35" s="273"/>
      <c r="U35" s="129"/>
      <c r="V35" s="315" t="s">
        <v>60</v>
      </c>
      <c r="W35" s="316" t="s">
        <v>60</v>
      </c>
      <c r="X35" s="316" t="s">
        <v>60</v>
      </c>
      <c r="Y35" s="316" t="s">
        <v>60</v>
      </c>
      <c r="Z35" s="316" t="s">
        <v>60</v>
      </c>
      <c r="AA35" s="316" t="s">
        <v>60</v>
      </c>
      <c r="AB35" s="316" t="s">
        <v>60</v>
      </c>
      <c r="AC35" s="316" t="s">
        <v>60</v>
      </c>
      <c r="AD35" s="316" t="s">
        <v>60</v>
      </c>
      <c r="AE35" s="316" t="s">
        <v>60</v>
      </c>
      <c r="AF35" s="316" t="s">
        <v>60</v>
      </c>
      <c r="AG35" s="316" t="s">
        <v>60</v>
      </c>
      <c r="AH35" s="316" t="s">
        <v>61</v>
      </c>
      <c r="AI35" s="316" t="s">
        <v>60</v>
      </c>
      <c r="AJ35" s="316" t="s">
        <v>60</v>
      </c>
      <c r="AK35" s="316" t="s">
        <v>60</v>
      </c>
      <c r="AL35" s="316" t="s">
        <v>60</v>
      </c>
      <c r="AM35" s="316" t="s">
        <v>60</v>
      </c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</row>
    <row r="36" spans="1:100" s="277" customFormat="1" ht="12.75" x14ac:dyDescent="0.2">
      <c r="A36" s="129"/>
      <c r="B36" s="194" t="s">
        <v>122</v>
      </c>
      <c r="C36" s="273"/>
      <c r="D36" s="352"/>
      <c r="E36" s="126"/>
      <c r="F36" s="192"/>
      <c r="G36" s="192">
        <f t="shared" si="1"/>
        <v>0</v>
      </c>
      <c r="H36" s="67"/>
      <c r="I36" s="67"/>
      <c r="J36" s="67"/>
      <c r="K36" s="67"/>
      <c r="L36" s="67"/>
      <c r="M36" s="67"/>
      <c r="N36" s="189"/>
      <c r="O36" s="76"/>
      <c r="P36" s="76"/>
      <c r="Q36" s="76"/>
      <c r="R36" s="273"/>
      <c r="S36" s="58"/>
      <c r="T36" s="273"/>
      <c r="U36" s="129"/>
      <c r="V36" s="315" t="s">
        <v>60</v>
      </c>
      <c r="W36" s="316" t="s">
        <v>60</v>
      </c>
      <c r="X36" s="316" t="s">
        <v>60</v>
      </c>
      <c r="Y36" s="316" t="s">
        <v>60</v>
      </c>
      <c r="Z36" s="316" t="s">
        <v>60</v>
      </c>
      <c r="AA36" s="316" t="s">
        <v>60</v>
      </c>
      <c r="AB36" s="316" t="s">
        <v>60</v>
      </c>
      <c r="AC36" s="316" t="s">
        <v>60</v>
      </c>
      <c r="AD36" s="316" t="s">
        <v>60</v>
      </c>
      <c r="AE36" s="316" t="s">
        <v>60</v>
      </c>
      <c r="AF36" s="316" t="s">
        <v>60</v>
      </c>
      <c r="AG36" s="316" t="s">
        <v>60</v>
      </c>
      <c r="AH36" s="316" t="s">
        <v>61</v>
      </c>
      <c r="AI36" s="316" t="s">
        <v>60</v>
      </c>
      <c r="AJ36" s="316" t="s">
        <v>61</v>
      </c>
      <c r="AK36" s="316" t="s">
        <v>61</v>
      </c>
      <c r="AL36" s="316" t="s">
        <v>60</v>
      </c>
      <c r="AM36" s="316" t="s">
        <v>60</v>
      </c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</row>
    <row r="37" spans="1:100" s="277" customFormat="1" ht="12.75" x14ac:dyDescent="0.2">
      <c r="A37" s="129"/>
      <c r="B37" s="194" t="s">
        <v>123</v>
      </c>
      <c r="C37" s="273"/>
      <c r="D37" s="352"/>
      <c r="E37" s="126"/>
      <c r="F37" s="192"/>
      <c r="G37" s="192">
        <f t="shared" si="1"/>
        <v>0</v>
      </c>
      <c r="H37" s="67"/>
      <c r="I37" s="67"/>
      <c r="J37" s="67"/>
      <c r="K37" s="67"/>
      <c r="L37" s="67"/>
      <c r="M37" s="67"/>
      <c r="N37" s="189"/>
      <c r="O37" s="76"/>
      <c r="P37" s="76"/>
      <c r="Q37" s="76"/>
      <c r="R37" s="273"/>
      <c r="S37" s="58"/>
      <c r="T37" s="273"/>
      <c r="U37" s="129"/>
      <c r="V37" s="315" t="s">
        <v>60</v>
      </c>
      <c r="W37" s="316" t="s">
        <v>60</v>
      </c>
      <c r="X37" s="316" t="s">
        <v>60</v>
      </c>
      <c r="Y37" s="316" t="s">
        <v>60</v>
      </c>
      <c r="Z37" s="316" t="s">
        <v>60</v>
      </c>
      <c r="AA37" s="316" t="s">
        <v>60</v>
      </c>
      <c r="AB37" s="316" t="s">
        <v>60</v>
      </c>
      <c r="AC37" s="316" t="s">
        <v>60</v>
      </c>
      <c r="AD37" s="316" t="s">
        <v>60</v>
      </c>
      <c r="AE37" s="316" t="s">
        <v>60</v>
      </c>
      <c r="AF37" s="316" t="s">
        <v>60</v>
      </c>
      <c r="AG37" s="316" t="s">
        <v>60</v>
      </c>
      <c r="AH37" s="316" t="s">
        <v>61</v>
      </c>
      <c r="AI37" s="316" t="s">
        <v>60</v>
      </c>
      <c r="AJ37" s="316" t="s">
        <v>61</v>
      </c>
      <c r="AK37" s="316" t="s">
        <v>61</v>
      </c>
      <c r="AL37" s="316" t="s">
        <v>60</v>
      </c>
      <c r="AM37" s="316" t="s">
        <v>60</v>
      </c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</row>
    <row r="38" spans="1:100" s="277" customFormat="1" ht="12.75" x14ac:dyDescent="0.2">
      <c r="A38" s="129"/>
      <c r="B38" s="194" t="s">
        <v>74</v>
      </c>
      <c r="C38" s="273"/>
      <c r="D38" s="352"/>
      <c r="E38" s="126"/>
      <c r="F38" s="192"/>
      <c r="G38" s="192">
        <f t="shared" si="1"/>
        <v>0</v>
      </c>
      <c r="H38" s="67"/>
      <c r="I38" s="67"/>
      <c r="J38" s="67"/>
      <c r="K38" s="67"/>
      <c r="L38" s="67"/>
      <c r="M38" s="67"/>
      <c r="N38" s="189"/>
      <c r="O38" s="76"/>
      <c r="P38" s="76"/>
      <c r="Q38" s="76"/>
      <c r="R38" s="273"/>
      <c r="S38" s="58"/>
      <c r="T38" s="273"/>
      <c r="U38" s="129"/>
      <c r="V38" s="315" t="s">
        <v>60</v>
      </c>
      <c r="W38" s="316" t="s">
        <v>60</v>
      </c>
      <c r="X38" s="316" t="s">
        <v>60</v>
      </c>
      <c r="Y38" s="316" t="s">
        <v>60</v>
      </c>
      <c r="Z38" s="316" t="s">
        <v>60</v>
      </c>
      <c r="AA38" s="316" t="s">
        <v>60</v>
      </c>
      <c r="AB38" s="316" t="s">
        <v>60</v>
      </c>
      <c r="AC38" s="316" t="s">
        <v>60</v>
      </c>
      <c r="AD38" s="316" t="s">
        <v>60</v>
      </c>
      <c r="AE38" s="316" t="s">
        <v>60</v>
      </c>
      <c r="AF38" s="316" t="s">
        <v>60</v>
      </c>
      <c r="AG38" s="316" t="s">
        <v>60</v>
      </c>
      <c r="AH38" s="316" t="s">
        <v>61</v>
      </c>
      <c r="AI38" s="316" t="s">
        <v>60</v>
      </c>
      <c r="AJ38" s="316" t="s">
        <v>60</v>
      </c>
      <c r="AK38" s="316" t="s">
        <v>60</v>
      </c>
      <c r="AL38" s="316" t="s">
        <v>60</v>
      </c>
      <c r="AM38" s="316" t="s">
        <v>60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</row>
    <row r="39" spans="1:100" s="277" customFormat="1" ht="12.75" x14ac:dyDescent="0.2">
      <c r="A39" s="129"/>
      <c r="B39" s="194" t="s">
        <v>124</v>
      </c>
      <c r="C39" s="273"/>
      <c r="D39" s="352"/>
      <c r="E39" s="126"/>
      <c r="F39" s="192"/>
      <c r="G39" s="192">
        <f t="shared" si="1"/>
        <v>0</v>
      </c>
      <c r="H39" s="67"/>
      <c r="I39" s="67"/>
      <c r="J39" s="67"/>
      <c r="K39" s="67"/>
      <c r="L39" s="67"/>
      <c r="M39" s="67"/>
      <c r="N39" s="189"/>
      <c r="O39" s="76"/>
      <c r="P39" s="76"/>
      <c r="Q39" s="76"/>
      <c r="R39" s="273"/>
      <c r="S39" s="58"/>
      <c r="T39" s="273"/>
      <c r="U39" s="129"/>
      <c r="V39" s="315" t="s">
        <v>60</v>
      </c>
      <c r="W39" s="316" t="s">
        <v>60</v>
      </c>
      <c r="X39" s="316" t="s">
        <v>60</v>
      </c>
      <c r="Y39" s="316" t="s">
        <v>60</v>
      </c>
      <c r="Z39" s="316" t="s">
        <v>60</v>
      </c>
      <c r="AA39" s="316" t="s">
        <v>60</v>
      </c>
      <c r="AB39" s="316" t="s">
        <v>60</v>
      </c>
      <c r="AC39" s="316" t="s">
        <v>60</v>
      </c>
      <c r="AD39" s="316" t="s">
        <v>60</v>
      </c>
      <c r="AE39" s="316" t="s">
        <v>60</v>
      </c>
      <c r="AF39" s="316" t="s">
        <v>60</v>
      </c>
      <c r="AG39" s="316" t="s">
        <v>60</v>
      </c>
      <c r="AH39" s="316" t="s">
        <v>61</v>
      </c>
      <c r="AI39" s="316" t="s">
        <v>60</v>
      </c>
      <c r="AJ39" s="316" t="s">
        <v>61</v>
      </c>
      <c r="AK39" s="316" t="s">
        <v>61</v>
      </c>
      <c r="AL39" s="316" t="s">
        <v>60</v>
      </c>
      <c r="AM39" s="316" t="s">
        <v>60</v>
      </c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</row>
    <row r="40" spans="1:100" s="277" customFormat="1" ht="12.75" x14ac:dyDescent="0.2">
      <c r="A40" s="129"/>
      <c r="B40" s="194" t="s">
        <v>104</v>
      </c>
      <c r="C40" s="273"/>
      <c r="D40" s="352"/>
      <c r="E40" s="126"/>
      <c r="F40" s="192"/>
      <c r="G40" s="192">
        <f t="shared" si="1"/>
        <v>0</v>
      </c>
      <c r="H40" s="67"/>
      <c r="I40" s="67"/>
      <c r="J40" s="67"/>
      <c r="K40" s="67"/>
      <c r="L40" s="67"/>
      <c r="M40" s="67"/>
      <c r="N40" s="189"/>
      <c r="O40" s="76"/>
      <c r="P40" s="76"/>
      <c r="Q40" s="76"/>
      <c r="R40" s="273"/>
      <c r="S40" s="58"/>
      <c r="T40" s="273"/>
      <c r="U40" s="129"/>
      <c r="V40" s="315" t="s">
        <v>61</v>
      </c>
      <c r="W40" s="316" t="s">
        <v>60</v>
      </c>
      <c r="X40" s="316" t="s">
        <v>60</v>
      </c>
      <c r="Y40" s="316" t="s">
        <v>60</v>
      </c>
      <c r="Z40" s="316" t="s">
        <v>60</v>
      </c>
      <c r="AA40" s="316" t="s">
        <v>60</v>
      </c>
      <c r="AB40" s="316" t="s">
        <v>60</v>
      </c>
      <c r="AC40" s="316" t="s">
        <v>60</v>
      </c>
      <c r="AD40" s="316" t="s">
        <v>61</v>
      </c>
      <c r="AE40" s="316" t="s">
        <v>61</v>
      </c>
      <c r="AF40" s="316" t="s">
        <v>60</v>
      </c>
      <c r="AG40" s="316" t="s">
        <v>61</v>
      </c>
      <c r="AH40" s="316" t="s">
        <v>61</v>
      </c>
      <c r="AI40" s="316" t="s">
        <v>60</v>
      </c>
      <c r="AJ40" s="316" t="s">
        <v>61</v>
      </c>
      <c r="AK40" s="316" t="s">
        <v>61</v>
      </c>
      <c r="AL40" s="316" t="s">
        <v>60</v>
      </c>
      <c r="AM40" s="316" t="s">
        <v>60</v>
      </c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</row>
    <row r="41" spans="1:100" s="277" customFormat="1" ht="12.75" hidden="1" x14ac:dyDescent="0.2">
      <c r="A41" s="129"/>
      <c r="B41" s="62" t="s">
        <v>350</v>
      </c>
      <c r="C41" s="273"/>
      <c r="D41" s="365"/>
      <c r="E41" s="126"/>
      <c r="F41" s="278"/>
      <c r="G41" s="278">
        <f t="shared" si="1"/>
        <v>0</v>
      </c>
      <c r="H41" s="67"/>
      <c r="I41" s="67"/>
      <c r="J41" s="67"/>
      <c r="K41" s="67"/>
      <c r="L41" s="67"/>
      <c r="M41" s="67"/>
      <c r="N41" s="366"/>
      <c r="O41" s="76"/>
      <c r="P41" s="76"/>
      <c r="Q41" s="76"/>
      <c r="R41" s="273"/>
      <c r="S41" s="58"/>
      <c r="T41" s="273"/>
      <c r="U41" s="129"/>
      <c r="V41" s="315" t="s">
        <v>61</v>
      </c>
      <c r="W41" s="316" t="s">
        <v>61</v>
      </c>
      <c r="X41" s="316" t="s">
        <v>61</v>
      </c>
      <c r="Y41" s="316" t="s">
        <v>61</v>
      </c>
      <c r="Z41" s="316" t="s">
        <v>61</v>
      </c>
      <c r="AA41" s="316" t="s">
        <v>61</v>
      </c>
      <c r="AB41" s="316" t="s">
        <v>61</v>
      </c>
      <c r="AC41" s="316" t="s">
        <v>61</v>
      </c>
      <c r="AD41" s="316" t="s">
        <v>61</v>
      </c>
      <c r="AE41" s="316" t="s">
        <v>61</v>
      </c>
      <c r="AF41" s="316" t="s">
        <v>61</v>
      </c>
      <c r="AG41" s="316" t="s">
        <v>60</v>
      </c>
      <c r="AH41" s="316" t="s">
        <v>61</v>
      </c>
      <c r="AI41" s="316" t="s">
        <v>60</v>
      </c>
      <c r="AJ41" s="316" t="s">
        <v>61</v>
      </c>
      <c r="AK41" s="316" t="s">
        <v>61</v>
      </c>
      <c r="AL41" s="316" t="s">
        <v>60</v>
      </c>
      <c r="AM41" s="316" t="s">
        <v>60</v>
      </c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s="277" customFormat="1" ht="12.75" hidden="1" x14ac:dyDescent="0.2">
      <c r="A42" s="129"/>
      <c r="B42" s="52" t="s">
        <v>138</v>
      </c>
      <c r="C42" s="273"/>
      <c r="D42" s="367"/>
      <c r="E42" s="126"/>
      <c r="F42" s="280"/>
      <c r="G42" s="280">
        <f t="shared" si="1"/>
        <v>0</v>
      </c>
      <c r="H42" s="67"/>
      <c r="I42" s="67"/>
      <c r="J42" s="67"/>
      <c r="K42" s="67"/>
      <c r="L42" s="67"/>
      <c r="M42" s="67"/>
      <c r="N42" s="368"/>
      <c r="O42" s="76"/>
      <c r="P42" s="76"/>
      <c r="Q42" s="76"/>
      <c r="R42" s="273"/>
      <c r="S42" s="58"/>
      <c r="T42" s="273"/>
      <c r="U42" s="129"/>
      <c r="V42" s="315" t="s">
        <v>60</v>
      </c>
      <c r="W42" s="316" t="s">
        <v>61</v>
      </c>
      <c r="X42" s="316" t="s">
        <v>61</v>
      </c>
      <c r="Y42" s="316" t="s">
        <v>61</v>
      </c>
      <c r="Z42" s="316" t="s">
        <v>60</v>
      </c>
      <c r="AA42" s="316" t="s">
        <v>61</v>
      </c>
      <c r="AB42" s="316" t="s">
        <v>61</v>
      </c>
      <c r="AC42" s="316" t="s">
        <v>61</v>
      </c>
      <c r="AD42" s="316" t="s">
        <v>61</v>
      </c>
      <c r="AE42" s="316" t="s">
        <v>61</v>
      </c>
      <c r="AF42" s="316" t="s">
        <v>61</v>
      </c>
      <c r="AG42" s="316" t="s">
        <v>60</v>
      </c>
      <c r="AH42" s="316" t="s">
        <v>61</v>
      </c>
      <c r="AI42" s="316" t="s">
        <v>61</v>
      </c>
      <c r="AJ42" s="316" t="s">
        <v>61</v>
      </c>
      <c r="AK42" s="316" t="s">
        <v>61</v>
      </c>
      <c r="AL42" s="316" t="s">
        <v>61</v>
      </c>
      <c r="AM42" s="316" t="s">
        <v>61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</row>
    <row r="43" spans="1:100" s="277" customFormat="1" ht="13.5" thickBot="1" x14ac:dyDescent="0.25">
      <c r="A43" s="129"/>
      <c r="B43" s="39" t="s">
        <v>86</v>
      </c>
      <c r="C43" s="273"/>
      <c r="D43" s="353"/>
      <c r="E43" s="126"/>
      <c r="F43" s="282"/>
      <c r="G43" s="282">
        <f t="shared" si="1"/>
        <v>0</v>
      </c>
      <c r="H43" s="67"/>
      <c r="I43" s="67"/>
      <c r="J43" s="67"/>
      <c r="K43" s="67"/>
      <c r="L43" s="67"/>
      <c r="M43" s="67"/>
      <c r="N43" s="283"/>
      <c r="O43" s="76"/>
      <c r="P43" s="76"/>
      <c r="Q43" s="76"/>
      <c r="R43" s="273"/>
      <c r="S43" s="58"/>
      <c r="T43" s="273"/>
      <c r="U43" s="129"/>
      <c r="V43" s="315" t="s">
        <v>60</v>
      </c>
      <c r="W43" s="316" t="s">
        <v>60</v>
      </c>
      <c r="X43" s="316" t="s">
        <v>60</v>
      </c>
      <c r="Y43" s="316" t="s">
        <v>60</v>
      </c>
      <c r="Z43" s="316" t="s">
        <v>60</v>
      </c>
      <c r="AA43" s="316" t="s">
        <v>60</v>
      </c>
      <c r="AB43" s="316" t="s">
        <v>60</v>
      </c>
      <c r="AC43" s="316" t="s">
        <v>60</v>
      </c>
      <c r="AD43" s="316" t="s">
        <v>60</v>
      </c>
      <c r="AE43" s="316" t="s">
        <v>60</v>
      </c>
      <c r="AF43" s="316" t="s">
        <v>60</v>
      </c>
      <c r="AG43" s="316" t="s">
        <v>60</v>
      </c>
      <c r="AH43" s="316" t="s">
        <v>60</v>
      </c>
      <c r="AI43" s="316" t="s">
        <v>60</v>
      </c>
      <c r="AJ43" s="316" t="s">
        <v>61</v>
      </c>
      <c r="AK43" s="316" t="s">
        <v>60</v>
      </c>
      <c r="AL43" s="316" t="s">
        <v>60</v>
      </c>
      <c r="AM43" s="316" t="s">
        <v>60</v>
      </c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</row>
    <row r="44" spans="1:100" s="277" customFormat="1" ht="18" customHeight="1" x14ac:dyDescent="0.2">
      <c r="A44" s="129"/>
      <c r="B44" s="270"/>
      <c r="C44" s="273"/>
      <c r="D44" s="284"/>
      <c r="E44" s="287"/>
      <c r="F44" s="284"/>
      <c r="G44" s="284"/>
      <c r="H44" s="284"/>
      <c r="I44" s="284"/>
      <c r="J44" s="284"/>
      <c r="K44" s="284"/>
      <c r="L44" s="284"/>
      <c r="M44" s="284"/>
      <c r="N44" s="75"/>
      <c r="O44" s="75"/>
      <c r="P44" s="75"/>
      <c r="Q44" s="75"/>
      <c r="R44" s="286"/>
      <c r="S44" s="131"/>
      <c r="T44" s="129"/>
      <c r="U44" s="129"/>
      <c r="V44" s="315" t="s">
        <v>60</v>
      </c>
      <c r="W44" s="316" t="s">
        <v>60</v>
      </c>
      <c r="X44" s="316" t="s">
        <v>60</v>
      </c>
      <c r="Y44" s="316" t="s">
        <v>60</v>
      </c>
      <c r="Z44" s="316" t="s">
        <v>60</v>
      </c>
      <c r="AA44" s="316" t="s">
        <v>60</v>
      </c>
      <c r="AB44" s="316" t="s">
        <v>60</v>
      </c>
      <c r="AC44" s="316" t="s">
        <v>60</v>
      </c>
      <c r="AD44" s="316" t="s">
        <v>60</v>
      </c>
      <c r="AE44" s="316" t="s">
        <v>60</v>
      </c>
      <c r="AF44" s="316" t="s">
        <v>60</v>
      </c>
      <c r="AG44" s="316" t="s">
        <v>60</v>
      </c>
      <c r="AH44" s="316" t="s">
        <v>60</v>
      </c>
      <c r="AI44" s="316" t="s">
        <v>60</v>
      </c>
      <c r="AJ44" s="316" t="s">
        <v>60</v>
      </c>
      <c r="AK44" s="316" t="s">
        <v>60</v>
      </c>
      <c r="AL44" s="316" t="s">
        <v>60</v>
      </c>
      <c r="AM44" s="316" t="s">
        <v>60</v>
      </c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</row>
    <row r="45" spans="1:100" s="277" customFormat="1" ht="18" customHeight="1" thickBot="1" x14ac:dyDescent="0.25">
      <c r="A45" s="129"/>
      <c r="B45" s="270"/>
      <c r="C45" s="273"/>
      <c r="D45" s="284"/>
      <c r="E45" s="287"/>
      <c r="F45" s="284"/>
      <c r="G45" s="284"/>
      <c r="H45" s="284"/>
      <c r="I45" s="284"/>
      <c r="J45" s="284"/>
      <c r="K45" s="284"/>
      <c r="L45" s="284"/>
      <c r="M45" s="284"/>
      <c r="N45" s="75"/>
      <c r="O45" s="75"/>
      <c r="P45" s="75"/>
      <c r="Q45" s="75"/>
      <c r="R45" s="288"/>
      <c r="S45" s="198"/>
      <c r="T45" s="129"/>
      <c r="U45" s="129"/>
      <c r="V45" s="315" t="s">
        <v>60</v>
      </c>
      <c r="W45" s="316" t="s">
        <v>60</v>
      </c>
      <c r="X45" s="316" t="s">
        <v>60</v>
      </c>
      <c r="Y45" s="316" t="s">
        <v>60</v>
      </c>
      <c r="Z45" s="316" t="s">
        <v>60</v>
      </c>
      <c r="AA45" s="316" t="s">
        <v>60</v>
      </c>
      <c r="AB45" s="316" t="s">
        <v>60</v>
      </c>
      <c r="AC45" s="316" t="s">
        <v>60</v>
      </c>
      <c r="AD45" s="316" t="s">
        <v>60</v>
      </c>
      <c r="AE45" s="316" t="s">
        <v>60</v>
      </c>
      <c r="AF45" s="316" t="s">
        <v>60</v>
      </c>
      <c r="AG45" s="316" t="s">
        <v>60</v>
      </c>
      <c r="AH45" s="316" t="s">
        <v>60</v>
      </c>
      <c r="AI45" s="316" t="s">
        <v>60</v>
      </c>
      <c r="AJ45" s="316" t="s">
        <v>60</v>
      </c>
      <c r="AK45" s="316" t="s">
        <v>60</v>
      </c>
      <c r="AL45" s="316" t="s">
        <v>60</v>
      </c>
      <c r="AM45" s="316" t="s">
        <v>60</v>
      </c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</row>
    <row r="46" spans="1:100" s="277" customFormat="1" ht="18" customHeight="1" thickBot="1" x14ac:dyDescent="0.25">
      <c r="A46" s="129"/>
      <c r="B46" s="36" t="s">
        <v>21</v>
      </c>
      <c r="C46" s="273"/>
      <c r="D46" s="351">
        <f>SUM(D48,D57,D65,D72,D81,D97,D104)</f>
        <v>0</v>
      </c>
      <c r="E46" s="41"/>
      <c r="F46" s="45">
        <f>SUM(F48,F57,F65,F72,F81,F97,F104)</f>
        <v>0</v>
      </c>
      <c r="G46" s="45">
        <f>SUM(G48,G57,G65,G72,G81,G97,G104)</f>
        <v>0</v>
      </c>
      <c r="H46" s="79"/>
      <c r="I46" s="45">
        <f t="shared" ref="I46" si="2">SUM(I48,I57,I65,I72,I81,I97,I104)</f>
        <v>0</v>
      </c>
      <c r="J46" s="79"/>
      <c r="K46" s="45">
        <f>SUM(K48,K57,K65,K72,K81,K97,K104)</f>
        <v>0</v>
      </c>
      <c r="L46" s="54"/>
      <c r="M46" s="54"/>
      <c r="N46" s="19"/>
      <c r="O46" s="19"/>
      <c r="P46" s="19"/>
      <c r="Q46" s="19"/>
      <c r="R46" s="199"/>
      <c r="S46" s="200">
        <f>IFERROR(D46/$D$46,0)</f>
        <v>0</v>
      </c>
      <c r="T46" s="129"/>
      <c r="U46" s="129"/>
      <c r="V46" s="315" t="s">
        <v>60</v>
      </c>
      <c r="W46" s="316" t="s">
        <v>60</v>
      </c>
      <c r="X46" s="316" t="s">
        <v>60</v>
      </c>
      <c r="Y46" s="316" t="s">
        <v>60</v>
      </c>
      <c r="Z46" s="316" t="s">
        <v>60</v>
      </c>
      <c r="AA46" s="316" t="s">
        <v>60</v>
      </c>
      <c r="AB46" s="316" t="s">
        <v>60</v>
      </c>
      <c r="AC46" s="316" t="s">
        <v>60</v>
      </c>
      <c r="AD46" s="316" t="s">
        <v>60</v>
      </c>
      <c r="AE46" s="316" t="s">
        <v>60</v>
      </c>
      <c r="AF46" s="316" t="s">
        <v>60</v>
      </c>
      <c r="AG46" s="316" t="s">
        <v>60</v>
      </c>
      <c r="AH46" s="316" t="s">
        <v>60</v>
      </c>
      <c r="AI46" s="316" t="s">
        <v>60</v>
      </c>
      <c r="AJ46" s="316" t="s">
        <v>60</v>
      </c>
      <c r="AK46" s="316" t="s">
        <v>60</v>
      </c>
      <c r="AL46" s="316" t="s">
        <v>60</v>
      </c>
      <c r="AM46" s="316" t="s">
        <v>60</v>
      </c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</row>
    <row r="47" spans="1:100" s="277" customFormat="1" ht="18" customHeight="1" thickBot="1" x14ac:dyDescent="0.25">
      <c r="A47" s="129"/>
      <c r="B47" s="270"/>
      <c r="C47" s="273"/>
      <c r="D47" s="284"/>
      <c r="E47" s="285"/>
      <c r="F47" s="284"/>
      <c r="G47" s="284"/>
      <c r="H47" s="284"/>
      <c r="I47" s="284"/>
      <c r="J47" s="284"/>
      <c r="K47" s="284"/>
      <c r="L47" s="284"/>
      <c r="M47" s="284"/>
      <c r="N47" s="77"/>
      <c r="O47" s="77"/>
      <c r="P47" s="77"/>
      <c r="Q47" s="77"/>
      <c r="R47" s="288"/>
      <c r="S47" s="198"/>
      <c r="T47" s="129"/>
      <c r="U47" s="129"/>
      <c r="V47" s="315" t="s">
        <v>60</v>
      </c>
      <c r="W47" s="316" t="s">
        <v>60</v>
      </c>
      <c r="X47" s="316" t="s">
        <v>60</v>
      </c>
      <c r="Y47" s="316" t="s">
        <v>60</v>
      </c>
      <c r="Z47" s="316" t="s">
        <v>60</v>
      </c>
      <c r="AA47" s="316" t="s">
        <v>60</v>
      </c>
      <c r="AB47" s="316" t="s">
        <v>60</v>
      </c>
      <c r="AC47" s="316" t="s">
        <v>60</v>
      </c>
      <c r="AD47" s="316" t="s">
        <v>60</v>
      </c>
      <c r="AE47" s="316" t="s">
        <v>60</v>
      </c>
      <c r="AF47" s="316" t="s">
        <v>60</v>
      </c>
      <c r="AG47" s="316" t="s">
        <v>60</v>
      </c>
      <c r="AH47" s="316" t="s">
        <v>60</v>
      </c>
      <c r="AI47" s="316" t="s">
        <v>60</v>
      </c>
      <c r="AJ47" s="316" t="s">
        <v>60</v>
      </c>
      <c r="AK47" s="316" t="s">
        <v>60</v>
      </c>
      <c r="AL47" s="316" t="s">
        <v>60</v>
      </c>
      <c r="AM47" s="316" t="s">
        <v>60</v>
      </c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</row>
    <row r="48" spans="1:100" s="277" customFormat="1" ht="18" customHeight="1" thickBot="1" x14ac:dyDescent="0.25">
      <c r="A48" s="129"/>
      <c r="B48" s="18" t="s">
        <v>98</v>
      </c>
      <c r="C48" s="286"/>
      <c r="D48" s="43">
        <f>SUM(D49:D55)</f>
        <v>0</v>
      </c>
      <c r="E48" s="31"/>
      <c r="F48" s="53">
        <f>SUM(F49:F55)</f>
        <v>0</v>
      </c>
      <c r="G48" s="53">
        <f>SUM(G49:G55)</f>
        <v>0</v>
      </c>
      <c r="H48" s="48"/>
      <c r="I48" s="53">
        <f>SUM(I49:I55)</f>
        <v>0</v>
      </c>
      <c r="J48" s="48"/>
      <c r="K48" s="53">
        <f>SUM(K49:K55)</f>
        <v>0</v>
      </c>
      <c r="L48" s="48"/>
      <c r="M48" s="48"/>
      <c r="N48" s="419" t="s">
        <v>388</v>
      </c>
      <c r="O48" s="10"/>
      <c r="P48" s="10"/>
      <c r="Q48" s="10"/>
      <c r="R48" s="127"/>
      <c r="S48" s="201">
        <f t="shared" ref="S48:S53" si="3">IFERROR(D48/$D$46,0)</f>
        <v>0</v>
      </c>
      <c r="T48" s="129"/>
      <c r="U48" s="129"/>
      <c r="V48" s="315" t="s">
        <v>60</v>
      </c>
      <c r="W48" s="316" t="s">
        <v>60</v>
      </c>
      <c r="X48" s="316" t="s">
        <v>60</v>
      </c>
      <c r="Y48" s="316" t="s">
        <v>60</v>
      </c>
      <c r="Z48" s="316" t="s">
        <v>60</v>
      </c>
      <c r="AA48" s="316" t="s">
        <v>60</v>
      </c>
      <c r="AB48" s="316" t="s">
        <v>60</v>
      </c>
      <c r="AC48" s="316" t="s">
        <v>60</v>
      </c>
      <c r="AD48" s="316" t="s">
        <v>60</v>
      </c>
      <c r="AE48" s="316" t="s">
        <v>60</v>
      </c>
      <c r="AF48" s="316" t="s">
        <v>60</v>
      </c>
      <c r="AG48" s="316" t="s">
        <v>60</v>
      </c>
      <c r="AH48" s="316" t="s">
        <v>60</v>
      </c>
      <c r="AI48" s="316" t="s">
        <v>60</v>
      </c>
      <c r="AJ48" s="316" t="s">
        <v>60</v>
      </c>
      <c r="AK48" s="316" t="s">
        <v>60</v>
      </c>
      <c r="AL48" s="316" t="s">
        <v>60</v>
      </c>
      <c r="AM48" s="316" t="s">
        <v>60</v>
      </c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</row>
    <row r="49" spans="1:100" s="277" customFormat="1" ht="13.9" customHeight="1" x14ac:dyDescent="0.2">
      <c r="A49" s="129"/>
      <c r="B49" s="262" t="s">
        <v>53</v>
      </c>
      <c r="C49" s="286"/>
      <c r="D49" s="280">
        <f>SUM(F49:G49)</f>
        <v>0</v>
      </c>
      <c r="E49" s="126"/>
      <c r="F49" s="191">
        <f>'Beiblatt Personal'!H20</f>
        <v>0</v>
      </c>
      <c r="G49" s="190">
        <f>'Beiblatt Personal'!I20</f>
        <v>0</v>
      </c>
      <c r="H49" s="67"/>
      <c r="I49" s="289"/>
      <c r="J49" s="67"/>
      <c r="K49" s="289">
        <f>'Beiblatt Personal'!S20</f>
        <v>0</v>
      </c>
      <c r="L49" s="67"/>
      <c r="M49" s="67"/>
      <c r="N49" s="290" t="s">
        <v>30</v>
      </c>
      <c r="O49" s="75"/>
      <c r="P49" s="75"/>
      <c r="Q49" s="75"/>
      <c r="R49" s="127"/>
      <c r="S49" s="291">
        <f>IFERROR(D49/$D$46,0)</f>
        <v>0</v>
      </c>
      <c r="T49" s="129"/>
      <c r="U49" s="129"/>
      <c r="V49" s="315" t="s">
        <v>60</v>
      </c>
      <c r="W49" s="316" t="s">
        <v>60</v>
      </c>
      <c r="X49" s="316" t="s">
        <v>60</v>
      </c>
      <c r="Y49" s="316" t="s">
        <v>60</v>
      </c>
      <c r="Z49" s="316" t="s">
        <v>60</v>
      </c>
      <c r="AA49" s="316" t="s">
        <v>60</v>
      </c>
      <c r="AB49" s="316" t="s">
        <v>60</v>
      </c>
      <c r="AC49" s="316" t="s">
        <v>60</v>
      </c>
      <c r="AD49" s="316" t="s">
        <v>60</v>
      </c>
      <c r="AE49" s="316" t="s">
        <v>60</v>
      </c>
      <c r="AF49" s="316" t="s">
        <v>60</v>
      </c>
      <c r="AG49" s="316" t="s">
        <v>60</v>
      </c>
      <c r="AH49" s="316" t="s">
        <v>60</v>
      </c>
      <c r="AI49" s="316" t="s">
        <v>60</v>
      </c>
      <c r="AJ49" s="316" t="s">
        <v>60</v>
      </c>
      <c r="AK49" s="316" t="s">
        <v>60</v>
      </c>
      <c r="AL49" s="316" t="s">
        <v>60</v>
      </c>
      <c r="AM49" s="316" t="s">
        <v>60</v>
      </c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</row>
    <row r="50" spans="1:100" s="277" customFormat="1" ht="13.9" customHeight="1" x14ac:dyDescent="0.2">
      <c r="A50" s="129"/>
      <c r="B50" s="194" t="s">
        <v>114</v>
      </c>
      <c r="C50" s="286"/>
      <c r="D50" s="354">
        <f>SUM(F50:G50)</f>
        <v>0</v>
      </c>
      <c r="E50" s="126"/>
      <c r="F50" s="192">
        <f>'Beiblatt Personal'!H41</f>
        <v>0</v>
      </c>
      <c r="G50" s="192">
        <f>'Beiblatt Personal'!I41</f>
        <v>0</v>
      </c>
      <c r="H50" s="67"/>
      <c r="I50" s="292">
        <f>'Beiblatt Personal'!N41</f>
        <v>0</v>
      </c>
      <c r="J50" s="67"/>
      <c r="K50" s="292">
        <f>'Beiblatt Personal'!S41</f>
        <v>0</v>
      </c>
      <c r="L50" s="67"/>
      <c r="M50" s="67"/>
      <c r="N50" s="193" t="s">
        <v>30</v>
      </c>
      <c r="O50" s="75"/>
      <c r="P50" s="75"/>
      <c r="Q50" s="75"/>
      <c r="R50" s="127"/>
      <c r="S50" s="293">
        <f t="shared" si="3"/>
        <v>0</v>
      </c>
      <c r="T50" s="129"/>
      <c r="U50" s="129"/>
      <c r="V50" s="315" t="s">
        <v>60</v>
      </c>
      <c r="W50" s="316" t="s">
        <v>60</v>
      </c>
      <c r="X50" s="316" t="s">
        <v>60</v>
      </c>
      <c r="Y50" s="316" t="s">
        <v>60</v>
      </c>
      <c r="Z50" s="316" t="s">
        <v>60</v>
      </c>
      <c r="AA50" s="316" t="s">
        <v>61</v>
      </c>
      <c r="AB50" s="316" t="s">
        <v>60</v>
      </c>
      <c r="AC50" s="316" t="s">
        <v>60</v>
      </c>
      <c r="AD50" s="316" t="s">
        <v>60</v>
      </c>
      <c r="AE50" s="316" t="s">
        <v>60</v>
      </c>
      <c r="AF50" s="316" t="s">
        <v>60</v>
      </c>
      <c r="AG50" s="316" t="s">
        <v>60</v>
      </c>
      <c r="AH50" s="316" t="s">
        <v>61</v>
      </c>
      <c r="AI50" s="316" t="s">
        <v>61</v>
      </c>
      <c r="AJ50" s="316" t="s">
        <v>60</v>
      </c>
      <c r="AK50" s="316" t="s">
        <v>61</v>
      </c>
      <c r="AL50" s="316" t="s">
        <v>61</v>
      </c>
      <c r="AM50" s="316" t="s">
        <v>61</v>
      </c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</row>
    <row r="51" spans="1:100" s="277" customFormat="1" ht="13.9" customHeight="1" x14ac:dyDescent="0.2">
      <c r="A51" s="129"/>
      <c r="B51" s="194" t="s">
        <v>34</v>
      </c>
      <c r="C51" s="286"/>
      <c r="D51" s="354">
        <f>SUM(F51:G51)</f>
        <v>0</v>
      </c>
      <c r="E51" s="126"/>
      <c r="F51" s="192">
        <f>'Beiblatt Personal'!H51</f>
        <v>0</v>
      </c>
      <c r="G51" s="192">
        <f>'Beiblatt Personal'!I51</f>
        <v>0</v>
      </c>
      <c r="H51" s="67"/>
      <c r="I51" s="292"/>
      <c r="J51" s="67"/>
      <c r="K51" s="292"/>
      <c r="L51" s="67"/>
      <c r="M51" s="67"/>
      <c r="N51" s="193" t="s">
        <v>30</v>
      </c>
      <c r="O51" s="75"/>
      <c r="P51" s="75"/>
      <c r="Q51" s="75"/>
      <c r="R51" s="127"/>
      <c r="S51" s="293">
        <f t="shared" si="3"/>
        <v>0</v>
      </c>
      <c r="T51" s="129"/>
      <c r="U51" s="129"/>
      <c r="V51" s="315" t="s">
        <v>60</v>
      </c>
      <c r="W51" s="316" t="s">
        <v>60</v>
      </c>
      <c r="X51" s="316" t="s">
        <v>60</v>
      </c>
      <c r="Y51" s="316" t="s">
        <v>60</v>
      </c>
      <c r="Z51" s="316" t="s">
        <v>60</v>
      </c>
      <c r="AA51" s="316" t="s">
        <v>60</v>
      </c>
      <c r="AB51" s="316" t="s">
        <v>60</v>
      </c>
      <c r="AC51" s="316" t="s">
        <v>60</v>
      </c>
      <c r="AD51" s="316" t="s">
        <v>60</v>
      </c>
      <c r="AE51" s="316" t="s">
        <v>60</v>
      </c>
      <c r="AF51" s="316" t="s">
        <v>60</v>
      </c>
      <c r="AG51" s="316" t="s">
        <v>60</v>
      </c>
      <c r="AH51" s="316" t="s">
        <v>61</v>
      </c>
      <c r="AI51" s="316" t="s">
        <v>60</v>
      </c>
      <c r="AJ51" s="316" t="s">
        <v>60</v>
      </c>
      <c r="AK51" s="316" t="s">
        <v>60</v>
      </c>
      <c r="AL51" s="316" t="s">
        <v>60</v>
      </c>
      <c r="AM51" s="316" t="s">
        <v>60</v>
      </c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</row>
    <row r="52" spans="1:100" s="277" customFormat="1" ht="13.9" customHeight="1" x14ac:dyDescent="0.2">
      <c r="A52" s="129"/>
      <c r="B52" s="194" t="s">
        <v>3</v>
      </c>
      <c r="C52" s="286"/>
      <c r="D52" s="354">
        <f t="shared" ref="D52:D53" si="4">SUM(F52:G52)</f>
        <v>0</v>
      </c>
      <c r="E52" s="126"/>
      <c r="F52" s="192">
        <f>'Beiblatt Personal'!H63</f>
        <v>0</v>
      </c>
      <c r="G52" s="192">
        <f>'Beiblatt Personal'!I63</f>
        <v>0</v>
      </c>
      <c r="H52" s="67"/>
      <c r="I52" s="292"/>
      <c r="J52" s="67"/>
      <c r="K52" s="292">
        <f>'Beiblatt Personal'!S63</f>
        <v>0</v>
      </c>
      <c r="L52" s="67"/>
      <c r="M52" s="67"/>
      <c r="N52" s="193" t="s">
        <v>30</v>
      </c>
      <c r="O52" s="75"/>
      <c r="P52" s="75"/>
      <c r="Q52" s="75"/>
      <c r="R52" s="127"/>
      <c r="S52" s="293">
        <f t="shared" si="3"/>
        <v>0</v>
      </c>
      <c r="T52" s="129"/>
      <c r="U52" s="129"/>
      <c r="V52" s="315" t="s">
        <v>60</v>
      </c>
      <c r="W52" s="316" t="s">
        <v>60</v>
      </c>
      <c r="X52" s="316" t="s">
        <v>60</v>
      </c>
      <c r="Y52" s="316" t="s">
        <v>60</v>
      </c>
      <c r="Z52" s="316" t="s">
        <v>60</v>
      </c>
      <c r="AA52" s="316" t="s">
        <v>60</v>
      </c>
      <c r="AB52" s="316" t="s">
        <v>60</v>
      </c>
      <c r="AC52" s="316" t="s">
        <v>60</v>
      </c>
      <c r="AD52" s="316" t="s">
        <v>60</v>
      </c>
      <c r="AE52" s="316" t="s">
        <v>60</v>
      </c>
      <c r="AF52" s="316" t="s">
        <v>60</v>
      </c>
      <c r="AG52" s="316" t="s">
        <v>60</v>
      </c>
      <c r="AH52" s="316" t="s">
        <v>60</v>
      </c>
      <c r="AI52" s="316" t="s">
        <v>61</v>
      </c>
      <c r="AJ52" s="316" t="s">
        <v>61</v>
      </c>
      <c r="AK52" s="316" t="s">
        <v>61</v>
      </c>
      <c r="AL52" s="316" t="s">
        <v>61</v>
      </c>
      <c r="AM52" s="316" t="s">
        <v>61</v>
      </c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</row>
    <row r="53" spans="1:100" s="277" customFormat="1" ht="13.9" hidden="1" customHeight="1" x14ac:dyDescent="0.2">
      <c r="A53" s="129"/>
      <c r="B53" s="62" t="s">
        <v>54</v>
      </c>
      <c r="C53" s="286"/>
      <c r="D53" s="278">
        <f t="shared" si="4"/>
        <v>0</v>
      </c>
      <c r="E53" s="126"/>
      <c r="F53" s="170">
        <f>'Beiblatt Personal'!H70</f>
        <v>0</v>
      </c>
      <c r="G53" s="278">
        <f>'Beiblatt Personal'!I70</f>
        <v>0</v>
      </c>
      <c r="H53" s="67"/>
      <c r="I53" s="294"/>
      <c r="J53" s="67"/>
      <c r="K53" s="294"/>
      <c r="L53" s="67"/>
      <c r="M53" s="67"/>
      <c r="N53" s="295" t="s">
        <v>30</v>
      </c>
      <c r="O53" s="75"/>
      <c r="P53" s="75"/>
      <c r="Q53" s="75"/>
      <c r="R53" s="129"/>
      <c r="S53" s="296">
        <f t="shared" si="3"/>
        <v>0</v>
      </c>
      <c r="T53" s="129"/>
      <c r="U53" s="129"/>
      <c r="V53" s="315" t="s">
        <v>61</v>
      </c>
      <c r="W53" s="316" t="s">
        <v>61</v>
      </c>
      <c r="X53" s="316" t="s">
        <v>61</v>
      </c>
      <c r="Y53" s="316" t="s">
        <v>61</v>
      </c>
      <c r="Z53" s="316" t="s">
        <v>61</v>
      </c>
      <c r="AA53" s="316" t="s">
        <v>61</v>
      </c>
      <c r="AB53" s="316" t="s">
        <v>61</v>
      </c>
      <c r="AC53" s="316" t="s">
        <v>61</v>
      </c>
      <c r="AD53" s="316" t="s">
        <v>60</v>
      </c>
      <c r="AE53" s="316" t="s">
        <v>61</v>
      </c>
      <c r="AF53" s="316" t="s">
        <v>61</v>
      </c>
      <c r="AG53" s="316" t="s">
        <v>61</v>
      </c>
      <c r="AH53" s="316" t="s">
        <v>60</v>
      </c>
      <c r="AI53" s="316" t="s">
        <v>61</v>
      </c>
      <c r="AJ53" s="316" t="s">
        <v>61</v>
      </c>
      <c r="AK53" s="316" t="s">
        <v>61</v>
      </c>
      <c r="AL53" s="316" t="s">
        <v>61</v>
      </c>
      <c r="AM53" s="316" t="s">
        <v>61</v>
      </c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</row>
    <row r="54" spans="1:100" s="277" customFormat="1" ht="13.9" customHeight="1" x14ac:dyDescent="0.2">
      <c r="A54" s="129"/>
      <c r="B54" s="194" t="s">
        <v>15</v>
      </c>
      <c r="C54" s="286"/>
      <c r="D54" s="354">
        <f>SUM(F54:G54)</f>
        <v>0</v>
      </c>
      <c r="E54" s="126"/>
      <c r="F54" s="192">
        <f>'Beiblatt Personal'!H77</f>
        <v>0</v>
      </c>
      <c r="G54" s="192">
        <f>'Beiblatt Personal'!I77</f>
        <v>0</v>
      </c>
      <c r="H54" s="67"/>
      <c r="I54" s="292"/>
      <c r="J54" s="67"/>
      <c r="K54" s="292">
        <f>'Beiblatt Personal'!S77</f>
        <v>0</v>
      </c>
      <c r="L54" s="67"/>
      <c r="M54" s="67"/>
      <c r="N54" s="193" t="s">
        <v>30</v>
      </c>
      <c r="O54" s="75"/>
      <c r="P54" s="75"/>
      <c r="Q54" s="75"/>
      <c r="R54" s="127"/>
      <c r="S54" s="293">
        <f>IFERROR(D54/$D$46,0)</f>
        <v>0</v>
      </c>
      <c r="T54" s="129"/>
      <c r="U54" s="129"/>
      <c r="V54" s="315" t="s">
        <v>60</v>
      </c>
      <c r="W54" s="316" t="s">
        <v>60</v>
      </c>
      <c r="X54" s="316" t="s">
        <v>60</v>
      </c>
      <c r="Y54" s="316" t="s">
        <v>60</v>
      </c>
      <c r="Z54" s="316" t="s">
        <v>60</v>
      </c>
      <c r="AA54" s="316" t="s">
        <v>60</v>
      </c>
      <c r="AB54" s="316" t="s">
        <v>60</v>
      </c>
      <c r="AC54" s="316" t="s">
        <v>60</v>
      </c>
      <c r="AD54" s="316" t="s">
        <v>60</v>
      </c>
      <c r="AE54" s="316" t="s">
        <v>60</v>
      </c>
      <c r="AF54" s="316" t="s">
        <v>60</v>
      </c>
      <c r="AG54" s="316" t="s">
        <v>60</v>
      </c>
      <c r="AH54" s="316" t="s">
        <v>60</v>
      </c>
      <c r="AI54" s="316" t="s">
        <v>60</v>
      </c>
      <c r="AJ54" s="316" t="s">
        <v>60</v>
      </c>
      <c r="AK54" s="316" t="s">
        <v>61</v>
      </c>
      <c r="AL54" s="316" t="s">
        <v>60</v>
      </c>
      <c r="AM54" s="316" t="s">
        <v>60</v>
      </c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</row>
    <row r="55" spans="1:100" s="277" customFormat="1" ht="13.5" thickBot="1" x14ac:dyDescent="0.25">
      <c r="A55" s="129"/>
      <c r="B55" s="174" t="s">
        <v>33</v>
      </c>
      <c r="C55" s="286"/>
      <c r="D55" s="355"/>
      <c r="E55" s="126"/>
      <c r="F55" s="163"/>
      <c r="G55" s="163">
        <f>D55</f>
        <v>0</v>
      </c>
      <c r="H55" s="67"/>
      <c r="I55" s="298"/>
      <c r="J55" s="67"/>
      <c r="K55" s="298"/>
      <c r="L55" s="67"/>
      <c r="M55" s="67"/>
      <c r="N55" s="176"/>
      <c r="O55" s="76"/>
      <c r="P55" s="76"/>
      <c r="Q55" s="76"/>
      <c r="R55" s="127"/>
      <c r="S55" s="299">
        <f>IFERROR(D55/$D$46,0)</f>
        <v>0</v>
      </c>
      <c r="T55" s="129"/>
      <c r="U55" s="129"/>
      <c r="V55" s="315" t="s">
        <v>60</v>
      </c>
      <c r="W55" s="316" t="s">
        <v>60</v>
      </c>
      <c r="X55" s="316" t="s">
        <v>60</v>
      </c>
      <c r="Y55" s="316" t="s">
        <v>60</v>
      </c>
      <c r="Z55" s="316" t="s">
        <v>60</v>
      </c>
      <c r="AA55" s="316" t="s">
        <v>60</v>
      </c>
      <c r="AB55" s="316" t="s">
        <v>60</v>
      </c>
      <c r="AC55" s="316" t="s">
        <v>60</v>
      </c>
      <c r="AD55" s="316" t="s">
        <v>60</v>
      </c>
      <c r="AE55" s="316" t="s">
        <v>60</v>
      </c>
      <c r="AF55" s="316" t="s">
        <v>60</v>
      </c>
      <c r="AG55" s="316" t="s">
        <v>60</v>
      </c>
      <c r="AH55" s="316" t="s">
        <v>60</v>
      </c>
      <c r="AI55" s="316" t="s">
        <v>60</v>
      </c>
      <c r="AJ55" s="316" t="s">
        <v>60</v>
      </c>
      <c r="AK55" s="316" t="s">
        <v>60</v>
      </c>
      <c r="AL55" s="316" t="s">
        <v>60</v>
      </c>
      <c r="AM55" s="316" t="s">
        <v>60</v>
      </c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</row>
    <row r="56" spans="1:100" s="277" customFormat="1" ht="18" customHeight="1" thickBot="1" x14ac:dyDescent="0.25">
      <c r="A56" s="129"/>
      <c r="B56" s="270"/>
      <c r="C56" s="286"/>
      <c r="D56" s="284"/>
      <c r="E56" s="285"/>
      <c r="F56" s="284"/>
      <c r="G56" s="284"/>
      <c r="H56" s="284"/>
      <c r="I56" s="284"/>
      <c r="J56" s="284"/>
      <c r="K56" s="284"/>
      <c r="L56" s="284"/>
      <c r="M56" s="284"/>
      <c r="N56" s="300"/>
      <c r="O56" s="300"/>
      <c r="P56" s="300"/>
      <c r="Q56" s="300"/>
      <c r="R56" s="127"/>
      <c r="S56" s="202"/>
      <c r="T56" s="129"/>
      <c r="U56" s="129"/>
      <c r="V56" s="315" t="s">
        <v>60</v>
      </c>
      <c r="W56" s="316" t="s">
        <v>60</v>
      </c>
      <c r="X56" s="316" t="s">
        <v>60</v>
      </c>
      <c r="Y56" s="316" t="s">
        <v>60</v>
      </c>
      <c r="Z56" s="316" t="s">
        <v>60</v>
      </c>
      <c r="AA56" s="316" t="s">
        <v>60</v>
      </c>
      <c r="AB56" s="316" t="s">
        <v>60</v>
      </c>
      <c r="AC56" s="316" t="s">
        <v>60</v>
      </c>
      <c r="AD56" s="316" t="s">
        <v>60</v>
      </c>
      <c r="AE56" s="316" t="s">
        <v>60</v>
      </c>
      <c r="AF56" s="316" t="s">
        <v>60</v>
      </c>
      <c r="AG56" s="316" t="s">
        <v>60</v>
      </c>
      <c r="AH56" s="316" t="s">
        <v>60</v>
      </c>
      <c r="AI56" s="316" t="s">
        <v>60</v>
      </c>
      <c r="AJ56" s="316" t="s">
        <v>60</v>
      </c>
      <c r="AK56" s="316" t="s">
        <v>60</v>
      </c>
      <c r="AL56" s="316" t="s">
        <v>60</v>
      </c>
      <c r="AM56" s="316" t="s">
        <v>60</v>
      </c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</row>
    <row r="57" spans="1:100" s="277" customFormat="1" ht="18" customHeight="1" thickBot="1" x14ac:dyDescent="0.25">
      <c r="A57" s="129"/>
      <c r="B57" s="18" t="s">
        <v>97</v>
      </c>
      <c r="C57" s="286"/>
      <c r="D57" s="43">
        <f>SUM(D58:D63)</f>
        <v>0</v>
      </c>
      <c r="E57" s="64"/>
      <c r="F57" s="53">
        <f>SUM(F58:F63)</f>
        <v>0</v>
      </c>
      <c r="G57" s="53">
        <f>SUM(G58:G63)</f>
        <v>0</v>
      </c>
      <c r="H57" s="48"/>
      <c r="I57" s="53">
        <f>SUM(I58:I63)</f>
        <v>0</v>
      </c>
      <c r="J57" s="48"/>
      <c r="K57" s="53">
        <f>SUM(K58:K63)</f>
        <v>0</v>
      </c>
      <c r="L57" s="48"/>
      <c r="M57" s="48"/>
      <c r="N57" s="419" t="s">
        <v>388</v>
      </c>
      <c r="O57" s="10"/>
      <c r="P57" s="10"/>
      <c r="Q57" s="10"/>
      <c r="R57" s="127"/>
      <c r="S57" s="201">
        <f t="shared" ref="S57:S63" si="5">IFERROR(D57/$D$46,0)</f>
        <v>0</v>
      </c>
      <c r="T57" s="129"/>
      <c r="U57" s="129"/>
      <c r="V57" s="315" t="s">
        <v>60</v>
      </c>
      <c r="W57" s="316" t="s">
        <v>60</v>
      </c>
      <c r="X57" s="316" t="s">
        <v>60</v>
      </c>
      <c r="Y57" s="316" t="s">
        <v>60</v>
      </c>
      <c r="Z57" s="316" t="s">
        <v>60</v>
      </c>
      <c r="AA57" s="316" t="s">
        <v>60</v>
      </c>
      <c r="AB57" s="316" t="s">
        <v>60</v>
      </c>
      <c r="AC57" s="316" t="s">
        <v>60</v>
      </c>
      <c r="AD57" s="316" t="s">
        <v>60</v>
      </c>
      <c r="AE57" s="316" t="s">
        <v>60</v>
      </c>
      <c r="AF57" s="316" t="s">
        <v>60</v>
      </c>
      <c r="AG57" s="316" t="s">
        <v>60</v>
      </c>
      <c r="AH57" s="316" t="s">
        <v>60</v>
      </c>
      <c r="AI57" s="316" t="s">
        <v>60</v>
      </c>
      <c r="AJ57" s="316" t="s">
        <v>61</v>
      </c>
      <c r="AK57" s="316" t="s">
        <v>60</v>
      </c>
      <c r="AL57" s="316" t="s">
        <v>60</v>
      </c>
      <c r="AM57" s="316" t="s">
        <v>60</v>
      </c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</row>
    <row r="58" spans="1:100" s="277" customFormat="1" ht="13.9" customHeight="1" x14ac:dyDescent="0.2">
      <c r="A58" s="129"/>
      <c r="B58" s="262" t="s">
        <v>53</v>
      </c>
      <c r="C58" s="286"/>
      <c r="D58" s="356">
        <f>SUM(F58:G58)</f>
        <v>0</v>
      </c>
      <c r="E58" s="65"/>
      <c r="F58" s="191">
        <f>SUM('Beiblatt Personal'!H86:H104)</f>
        <v>0</v>
      </c>
      <c r="G58" s="190">
        <f>SUM('Beiblatt Personal'!I86:I104)</f>
        <v>0</v>
      </c>
      <c r="H58" s="67"/>
      <c r="I58" s="289"/>
      <c r="J58" s="67"/>
      <c r="K58" s="289">
        <f>SUM('Beiblatt Personal'!S86,'Beiblatt Personal'!S89:S91,'Beiblatt Personal'!S93:S95,'Beiblatt Personal'!S97,'Beiblatt Personal'!S99,'Beiblatt Personal'!S101,'Beiblatt Personal'!S104)</f>
        <v>0</v>
      </c>
      <c r="L58" s="67"/>
      <c r="M58" s="67"/>
      <c r="N58" s="290" t="s">
        <v>30</v>
      </c>
      <c r="O58" s="75"/>
      <c r="P58" s="75"/>
      <c r="Q58" s="75"/>
      <c r="R58" s="127"/>
      <c r="S58" s="291">
        <f t="shared" si="5"/>
        <v>0</v>
      </c>
      <c r="T58" s="129"/>
      <c r="U58" s="129"/>
      <c r="V58" s="315" t="s">
        <v>60</v>
      </c>
      <c r="W58" s="316" t="s">
        <v>60</v>
      </c>
      <c r="X58" s="316" t="s">
        <v>60</v>
      </c>
      <c r="Y58" s="316" t="s">
        <v>60</v>
      </c>
      <c r="Z58" s="316" t="s">
        <v>60</v>
      </c>
      <c r="AA58" s="316" t="s">
        <v>60</v>
      </c>
      <c r="AB58" s="316" t="s">
        <v>60</v>
      </c>
      <c r="AC58" s="316" t="s">
        <v>60</v>
      </c>
      <c r="AD58" s="316" t="s">
        <v>60</v>
      </c>
      <c r="AE58" s="316" t="s">
        <v>60</v>
      </c>
      <c r="AF58" s="316" t="s">
        <v>60</v>
      </c>
      <c r="AG58" s="316" t="s">
        <v>60</v>
      </c>
      <c r="AH58" s="316" t="s">
        <v>60</v>
      </c>
      <c r="AI58" s="316" t="s">
        <v>60</v>
      </c>
      <c r="AJ58" s="316" t="s">
        <v>61</v>
      </c>
      <c r="AK58" s="316" t="s">
        <v>60</v>
      </c>
      <c r="AL58" s="316" t="s">
        <v>60</v>
      </c>
      <c r="AM58" s="316" t="s">
        <v>60</v>
      </c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</row>
    <row r="59" spans="1:100" s="277" customFormat="1" ht="13.9" customHeight="1" x14ac:dyDescent="0.2">
      <c r="A59" s="129"/>
      <c r="B59" s="194" t="s">
        <v>114</v>
      </c>
      <c r="C59" s="286"/>
      <c r="D59" s="354">
        <f>SUM(F59:G59)</f>
        <v>0</v>
      </c>
      <c r="E59" s="65"/>
      <c r="F59" s="192">
        <f>SUM('Beiblatt Personal'!H105:H112)</f>
        <v>0</v>
      </c>
      <c r="G59" s="192">
        <f>SUM('Beiblatt Personal'!I105:I112)</f>
        <v>0</v>
      </c>
      <c r="H59" s="67"/>
      <c r="I59" s="292">
        <f>SUM('Beiblatt Personal'!N105,'Beiblatt Personal'!N107:N109,'Beiblatt Personal'!N112)</f>
        <v>0</v>
      </c>
      <c r="J59" s="67"/>
      <c r="K59" s="292">
        <f>SUM('Beiblatt Personal'!S105:S109,'Beiblatt Personal'!S112)</f>
        <v>0</v>
      </c>
      <c r="L59" s="67"/>
      <c r="M59" s="67"/>
      <c r="N59" s="193" t="s">
        <v>30</v>
      </c>
      <c r="O59" s="75"/>
      <c r="P59" s="75"/>
      <c r="Q59" s="75"/>
      <c r="R59" s="127"/>
      <c r="S59" s="293">
        <f t="shared" si="5"/>
        <v>0</v>
      </c>
      <c r="T59" s="129"/>
      <c r="U59" s="129"/>
      <c r="V59" s="315" t="s">
        <v>60</v>
      </c>
      <c r="W59" s="316" t="s">
        <v>60</v>
      </c>
      <c r="X59" s="316" t="s">
        <v>60</v>
      </c>
      <c r="Y59" s="316" t="s">
        <v>60</v>
      </c>
      <c r="Z59" s="316" t="s">
        <v>60</v>
      </c>
      <c r="AA59" s="316" t="s">
        <v>61</v>
      </c>
      <c r="AB59" s="316" t="s">
        <v>60</v>
      </c>
      <c r="AC59" s="316" t="s">
        <v>60</v>
      </c>
      <c r="AD59" s="316" t="s">
        <v>60</v>
      </c>
      <c r="AE59" s="316" t="s">
        <v>60</v>
      </c>
      <c r="AF59" s="316" t="s">
        <v>60</v>
      </c>
      <c r="AG59" s="316" t="s">
        <v>60</v>
      </c>
      <c r="AH59" s="316" t="s">
        <v>61</v>
      </c>
      <c r="AI59" s="316" t="s">
        <v>61</v>
      </c>
      <c r="AJ59" s="316" t="s">
        <v>61</v>
      </c>
      <c r="AK59" s="316" t="s">
        <v>61</v>
      </c>
      <c r="AL59" s="316" t="s">
        <v>61</v>
      </c>
      <c r="AM59" s="316" t="s">
        <v>61</v>
      </c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</row>
    <row r="60" spans="1:100" s="277" customFormat="1" ht="13.9" customHeight="1" x14ac:dyDescent="0.2">
      <c r="A60" s="129"/>
      <c r="B60" s="194" t="s">
        <v>34</v>
      </c>
      <c r="C60" s="286"/>
      <c r="D60" s="354">
        <f t="shared" ref="D60:D62" si="6">SUM(F60:G60)</f>
        <v>0</v>
      </c>
      <c r="E60" s="65"/>
      <c r="F60" s="192">
        <f>SUM('Beiblatt Personal'!H113:H121)</f>
        <v>0</v>
      </c>
      <c r="G60" s="192">
        <f>SUM('Beiblatt Personal'!I113:I121)</f>
        <v>0</v>
      </c>
      <c r="H60" s="67"/>
      <c r="I60" s="292"/>
      <c r="J60" s="67"/>
      <c r="K60" s="292"/>
      <c r="L60" s="67"/>
      <c r="M60" s="67"/>
      <c r="N60" s="193" t="s">
        <v>30</v>
      </c>
      <c r="O60" s="75"/>
      <c r="P60" s="75"/>
      <c r="Q60" s="75"/>
      <c r="R60" s="127"/>
      <c r="S60" s="293">
        <f t="shared" si="5"/>
        <v>0</v>
      </c>
      <c r="T60" s="129"/>
      <c r="U60" s="129"/>
      <c r="V60" s="315" t="s">
        <v>60</v>
      </c>
      <c r="W60" s="316" t="s">
        <v>60</v>
      </c>
      <c r="X60" s="316" t="s">
        <v>60</v>
      </c>
      <c r="Y60" s="316" t="s">
        <v>60</v>
      </c>
      <c r="Z60" s="316" t="s">
        <v>60</v>
      </c>
      <c r="AA60" s="316" t="s">
        <v>60</v>
      </c>
      <c r="AB60" s="316" t="s">
        <v>60</v>
      </c>
      <c r="AC60" s="316" t="s">
        <v>60</v>
      </c>
      <c r="AD60" s="316" t="s">
        <v>60</v>
      </c>
      <c r="AE60" s="316" t="s">
        <v>60</v>
      </c>
      <c r="AF60" s="316" t="s">
        <v>60</v>
      </c>
      <c r="AG60" s="316" t="s">
        <v>60</v>
      </c>
      <c r="AH60" s="316" t="s">
        <v>60</v>
      </c>
      <c r="AI60" s="316" t="s">
        <v>60</v>
      </c>
      <c r="AJ60" s="316" t="s">
        <v>61</v>
      </c>
      <c r="AK60" s="316" t="s">
        <v>60</v>
      </c>
      <c r="AL60" s="316" t="s">
        <v>60</v>
      </c>
      <c r="AM60" s="316" t="s">
        <v>60</v>
      </c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</row>
    <row r="61" spans="1:100" s="277" customFormat="1" ht="13.9" customHeight="1" x14ac:dyDescent="0.2">
      <c r="A61" s="129"/>
      <c r="B61" s="194" t="s">
        <v>3</v>
      </c>
      <c r="C61" s="286"/>
      <c r="D61" s="354">
        <f t="shared" si="6"/>
        <v>0</v>
      </c>
      <c r="E61" s="65"/>
      <c r="F61" s="192">
        <f>SUM('Beiblatt Personal'!H122:H125)</f>
        <v>0</v>
      </c>
      <c r="G61" s="192">
        <f>SUM('Beiblatt Personal'!I122:I126)</f>
        <v>0</v>
      </c>
      <c r="H61" s="67"/>
      <c r="I61" s="292"/>
      <c r="J61" s="67"/>
      <c r="K61" s="292">
        <f>SUM('Beiblatt Personal'!S123:S124,'Beiblatt Personal'!S126)</f>
        <v>0</v>
      </c>
      <c r="L61" s="67"/>
      <c r="M61" s="67"/>
      <c r="N61" s="193" t="s">
        <v>30</v>
      </c>
      <c r="O61" s="75"/>
      <c r="P61" s="75"/>
      <c r="Q61" s="75"/>
      <c r="R61" s="127"/>
      <c r="S61" s="293">
        <f t="shared" si="5"/>
        <v>0</v>
      </c>
      <c r="T61" s="129"/>
      <c r="U61" s="129"/>
      <c r="V61" s="315" t="s">
        <v>60</v>
      </c>
      <c r="W61" s="316" t="s">
        <v>60</v>
      </c>
      <c r="X61" s="316" t="s">
        <v>60</v>
      </c>
      <c r="Y61" s="316" t="s">
        <v>60</v>
      </c>
      <c r="Z61" s="316" t="s">
        <v>60</v>
      </c>
      <c r="AA61" s="316" t="s">
        <v>60</v>
      </c>
      <c r="AB61" s="316" t="s">
        <v>60</v>
      </c>
      <c r="AC61" s="316" t="s">
        <v>60</v>
      </c>
      <c r="AD61" s="316" t="s">
        <v>60</v>
      </c>
      <c r="AE61" s="316" t="s">
        <v>60</v>
      </c>
      <c r="AF61" s="316" t="s">
        <v>60</v>
      </c>
      <c r="AG61" s="316" t="s">
        <v>60</v>
      </c>
      <c r="AH61" s="316" t="s">
        <v>60</v>
      </c>
      <c r="AI61" s="316" t="s">
        <v>61</v>
      </c>
      <c r="AJ61" s="316" t="s">
        <v>61</v>
      </c>
      <c r="AK61" s="316" t="s">
        <v>61</v>
      </c>
      <c r="AL61" s="316" t="s">
        <v>61</v>
      </c>
      <c r="AM61" s="316" t="s">
        <v>61</v>
      </c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s="277" customFormat="1" ht="13.9" hidden="1" customHeight="1" x14ac:dyDescent="0.2">
      <c r="A62" s="129"/>
      <c r="B62" s="62" t="s">
        <v>54</v>
      </c>
      <c r="C62" s="286"/>
      <c r="D62" s="68">
        <f t="shared" si="6"/>
        <v>0</v>
      </c>
      <c r="E62" s="65"/>
      <c r="F62" s="69">
        <f>SUM('Beiblatt Personal'!H127:H131)</f>
        <v>0</v>
      </c>
      <c r="G62" s="68">
        <f>SUM('Beiblatt Personal'!I127:I131)</f>
        <v>0</v>
      </c>
      <c r="H62" s="67"/>
      <c r="I62" s="301"/>
      <c r="J62" s="67"/>
      <c r="K62" s="301"/>
      <c r="L62" s="67"/>
      <c r="M62" s="67"/>
      <c r="N62" s="302" t="s">
        <v>30</v>
      </c>
      <c r="O62" s="75"/>
      <c r="P62" s="75"/>
      <c r="Q62" s="75"/>
      <c r="R62" s="129"/>
      <c r="S62" s="303">
        <f t="shared" si="5"/>
        <v>0</v>
      </c>
      <c r="T62" s="129"/>
      <c r="U62" s="129"/>
      <c r="V62" s="315" t="s">
        <v>61</v>
      </c>
      <c r="W62" s="316" t="s">
        <v>61</v>
      </c>
      <c r="X62" s="316" t="s">
        <v>61</v>
      </c>
      <c r="Y62" s="316" t="s">
        <v>61</v>
      </c>
      <c r="Z62" s="316" t="s">
        <v>61</v>
      </c>
      <c r="AA62" s="316" t="s">
        <v>61</v>
      </c>
      <c r="AB62" s="316" t="s">
        <v>61</v>
      </c>
      <c r="AC62" s="316" t="s">
        <v>61</v>
      </c>
      <c r="AD62" s="316" t="s">
        <v>60</v>
      </c>
      <c r="AE62" s="316" t="s">
        <v>61</v>
      </c>
      <c r="AF62" s="316" t="s">
        <v>61</v>
      </c>
      <c r="AG62" s="316" t="s">
        <v>61</v>
      </c>
      <c r="AH62" s="316" t="s">
        <v>60</v>
      </c>
      <c r="AI62" s="316" t="s">
        <v>61</v>
      </c>
      <c r="AJ62" s="316" t="s">
        <v>61</v>
      </c>
      <c r="AK62" s="316" t="s">
        <v>61</v>
      </c>
      <c r="AL62" s="316" t="s">
        <v>61</v>
      </c>
      <c r="AM62" s="316" t="s">
        <v>61</v>
      </c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</row>
    <row r="63" spans="1:100" s="277" customFormat="1" ht="13.9" customHeight="1" thickBot="1" x14ac:dyDescent="0.25">
      <c r="A63" s="129"/>
      <c r="B63" s="133" t="s">
        <v>15</v>
      </c>
      <c r="C63" s="286"/>
      <c r="D63" s="357">
        <f>SUM(F63:G63)</f>
        <v>0</v>
      </c>
      <c r="E63" s="65"/>
      <c r="F63" s="164">
        <f>SUM('Beiblatt Personal'!H132:H136)</f>
        <v>0</v>
      </c>
      <c r="G63" s="163">
        <f>SUM('Beiblatt Personal'!I132:I136)</f>
        <v>0</v>
      </c>
      <c r="H63" s="67"/>
      <c r="I63" s="304"/>
      <c r="J63" s="67"/>
      <c r="K63" s="304">
        <f>SUM('Beiblatt Personal'!S136)</f>
        <v>0</v>
      </c>
      <c r="L63" s="67"/>
      <c r="M63" s="67"/>
      <c r="N63" s="305" t="s">
        <v>30</v>
      </c>
      <c r="O63" s="75"/>
      <c r="P63" s="75"/>
      <c r="Q63" s="75"/>
      <c r="R63" s="127"/>
      <c r="S63" s="306">
        <f t="shared" si="5"/>
        <v>0</v>
      </c>
      <c r="T63" s="129"/>
      <c r="U63" s="129"/>
      <c r="V63" s="315" t="s">
        <v>60</v>
      </c>
      <c r="W63" s="316" t="s">
        <v>60</v>
      </c>
      <c r="X63" s="316" t="s">
        <v>60</v>
      </c>
      <c r="Y63" s="316" t="s">
        <v>60</v>
      </c>
      <c r="Z63" s="316" t="s">
        <v>60</v>
      </c>
      <c r="AA63" s="316" t="s">
        <v>60</v>
      </c>
      <c r="AB63" s="316" t="s">
        <v>60</v>
      </c>
      <c r="AC63" s="316" t="s">
        <v>60</v>
      </c>
      <c r="AD63" s="316" t="s">
        <v>60</v>
      </c>
      <c r="AE63" s="316" t="s">
        <v>60</v>
      </c>
      <c r="AF63" s="316" t="s">
        <v>60</v>
      </c>
      <c r="AG63" s="316" t="s">
        <v>61</v>
      </c>
      <c r="AH63" s="316" t="s">
        <v>60</v>
      </c>
      <c r="AI63" s="316" t="s">
        <v>60</v>
      </c>
      <c r="AJ63" s="316" t="s">
        <v>61</v>
      </c>
      <c r="AK63" s="316" t="s">
        <v>61</v>
      </c>
      <c r="AL63" s="316" t="s">
        <v>60</v>
      </c>
      <c r="AM63" s="316" t="s">
        <v>60</v>
      </c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</row>
    <row r="64" spans="1:100" s="277" customFormat="1" ht="18" customHeight="1" thickBot="1" x14ac:dyDescent="0.25">
      <c r="A64" s="129"/>
      <c r="B64" s="270"/>
      <c r="C64" s="286"/>
      <c r="D64" s="284"/>
      <c r="E64" s="285"/>
      <c r="F64" s="284"/>
      <c r="G64" s="284"/>
      <c r="H64" s="284"/>
      <c r="I64" s="284"/>
      <c r="J64" s="284"/>
      <c r="K64" s="284"/>
      <c r="L64" s="284"/>
      <c r="M64" s="284"/>
      <c r="N64" s="300"/>
      <c r="O64" s="300"/>
      <c r="P64" s="300"/>
      <c r="Q64" s="300"/>
      <c r="R64" s="127"/>
      <c r="S64" s="202"/>
      <c r="T64" s="129"/>
      <c r="U64" s="129"/>
      <c r="V64" s="315" t="s">
        <v>60</v>
      </c>
      <c r="W64" s="316" t="s">
        <v>60</v>
      </c>
      <c r="X64" s="316" t="s">
        <v>60</v>
      </c>
      <c r="Y64" s="316" t="s">
        <v>60</v>
      </c>
      <c r="Z64" s="316" t="s">
        <v>60</v>
      </c>
      <c r="AA64" s="316" t="s">
        <v>60</v>
      </c>
      <c r="AB64" s="316" t="s">
        <v>60</v>
      </c>
      <c r="AC64" s="316" t="s">
        <v>60</v>
      </c>
      <c r="AD64" s="316" t="s">
        <v>60</v>
      </c>
      <c r="AE64" s="316" t="s">
        <v>60</v>
      </c>
      <c r="AF64" s="316" t="s">
        <v>60</v>
      </c>
      <c r="AG64" s="316" t="s">
        <v>60</v>
      </c>
      <c r="AH64" s="316" t="s">
        <v>61</v>
      </c>
      <c r="AI64" s="316" t="s">
        <v>60</v>
      </c>
      <c r="AJ64" s="316" t="s">
        <v>60</v>
      </c>
      <c r="AK64" s="316" t="s">
        <v>60</v>
      </c>
      <c r="AL64" s="316" t="s">
        <v>60</v>
      </c>
      <c r="AM64" s="316" t="s">
        <v>60</v>
      </c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</row>
    <row r="65" spans="1:100" s="277" customFormat="1" ht="18" customHeight="1" thickBot="1" x14ac:dyDescent="0.25">
      <c r="A65" s="129"/>
      <c r="B65" s="18" t="s">
        <v>93</v>
      </c>
      <c r="C65" s="286"/>
      <c r="D65" s="43">
        <f>SUM(D66:D70)</f>
        <v>0</v>
      </c>
      <c r="E65" s="31"/>
      <c r="F65" s="47">
        <f>SUM(F66:F70)</f>
        <v>0</v>
      </c>
      <c r="G65" s="53">
        <f t="shared" ref="G65" si="7">SUM(G66:G70)</f>
        <v>0</v>
      </c>
      <c r="H65" s="48"/>
      <c r="I65" s="66">
        <f>SUM(I66:I70)</f>
        <v>0</v>
      </c>
      <c r="J65" s="71"/>
      <c r="K65" s="66">
        <f>SUM(K66:K70)</f>
        <v>0</v>
      </c>
      <c r="L65" s="48"/>
      <c r="M65" s="48"/>
      <c r="N65" s="419" t="s">
        <v>388</v>
      </c>
      <c r="O65" s="307"/>
      <c r="P65" s="307"/>
      <c r="Q65" s="307"/>
      <c r="R65" s="127"/>
      <c r="S65" s="201">
        <f t="shared" ref="S65:S70" si="8">IFERROR(D65/$D$46,0)</f>
        <v>0</v>
      </c>
      <c r="T65" s="129"/>
      <c r="U65" s="129"/>
      <c r="V65" s="315" t="s">
        <v>60</v>
      </c>
      <c r="W65" s="316" t="s">
        <v>60</v>
      </c>
      <c r="X65" s="316" t="s">
        <v>60</v>
      </c>
      <c r="Y65" s="316" t="s">
        <v>60</v>
      </c>
      <c r="Z65" s="316" t="s">
        <v>60</v>
      </c>
      <c r="AA65" s="316" t="s">
        <v>60</v>
      </c>
      <c r="AB65" s="316" t="s">
        <v>60</v>
      </c>
      <c r="AC65" s="316" t="s">
        <v>60</v>
      </c>
      <c r="AD65" s="316" t="s">
        <v>60</v>
      </c>
      <c r="AE65" s="316" t="s">
        <v>60</v>
      </c>
      <c r="AF65" s="316" t="s">
        <v>60</v>
      </c>
      <c r="AG65" s="316" t="s">
        <v>60</v>
      </c>
      <c r="AH65" s="316" t="s">
        <v>61</v>
      </c>
      <c r="AI65" s="316" t="s">
        <v>60</v>
      </c>
      <c r="AJ65" s="316" t="s">
        <v>60</v>
      </c>
      <c r="AK65" s="316" t="s">
        <v>60</v>
      </c>
      <c r="AL65" s="316" t="s">
        <v>60</v>
      </c>
      <c r="AM65" s="316" t="s">
        <v>60</v>
      </c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</row>
    <row r="66" spans="1:100" s="277" customFormat="1" ht="13.5" thickBot="1" x14ac:dyDescent="0.25">
      <c r="A66" s="129"/>
      <c r="B66" s="262" t="s">
        <v>26</v>
      </c>
      <c r="C66" s="286"/>
      <c r="D66" s="358"/>
      <c r="E66" s="126"/>
      <c r="F66" s="190">
        <f>D66</f>
        <v>0</v>
      </c>
      <c r="G66" s="190"/>
      <c r="H66" s="67"/>
      <c r="I66" s="67"/>
      <c r="J66" s="67"/>
      <c r="K66" s="369"/>
      <c r="L66" s="67"/>
      <c r="M66" s="67"/>
      <c r="N66" s="171"/>
      <c r="O66" s="76"/>
      <c r="P66" s="76"/>
      <c r="Q66" s="76"/>
      <c r="R66" s="127"/>
      <c r="S66" s="308">
        <f t="shared" si="8"/>
        <v>0</v>
      </c>
      <c r="T66" s="129"/>
      <c r="U66" s="129"/>
      <c r="V66" s="315" t="s">
        <v>60</v>
      </c>
      <c r="W66" s="316" t="s">
        <v>60</v>
      </c>
      <c r="X66" s="316" t="s">
        <v>60</v>
      </c>
      <c r="Y66" s="316" t="s">
        <v>60</v>
      </c>
      <c r="Z66" s="316" t="s">
        <v>60</v>
      </c>
      <c r="AA66" s="316" t="s">
        <v>60</v>
      </c>
      <c r="AB66" s="316" t="s">
        <v>60</v>
      </c>
      <c r="AC66" s="316" t="s">
        <v>60</v>
      </c>
      <c r="AD66" s="316" t="s">
        <v>61</v>
      </c>
      <c r="AE66" s="316" t="s">
        <v>60</v>
      </c>
      <c r="AF66" s="316" t="s">
        <v>60</v>
      </c>
      <c r="AG66" s="316" t="s">
        <v>60</v>
      </c>
      <c r="AH66" s="316" t="s">
        <v>61</v>
      </c>
      <c r="AI66" s="316" t="s">
        <v>60</v>
      </c>
      <c r="AJ66" s="316" t="s">
        <v>61</v>
      </c>
      <c r="AK66" s="316" t="s">
        <v>61</v>
      </c>
      <c r="AL66" s="316" t="s">
        <v>60</v>
      </c>
      <c r="AM66" s="316" t="s">
        <v>60</v>
      </c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</row>
    <row r="67" spans="1:100" s="277" customFormat="1" ht="13.5" thickBot="1" x14ac:dyDescent="0.25">
      <c r="A67" s="129"/>
      <c r="B67" s="194" t="s">
        <v>4</v>
      </c>
      <c r="C67" s="286"/>
      <c r="D67" s="352"/>
      <c r="E67" s="126"/>
      <c r="F67" s="192">
        <f t="shared" ref="F67:F70" si="9">D67</f>
        <v>0</v>
      </c>
      <c r="G67" s="192"/>
      <c r="H67" s="67"/>
      <c r="I67" s="370"/>
      <c r="J67" s="67"/>
      <c r="K67" s="371"/>
      <c r="L67" s="67"/>
      <c r="M67" s="67"/>
      <c r="N67" s="189"/>
      <c r="O67" s="76"/>
      <c r="P67" s="76"/>
      <c r="Q67" s="76"/>
      <c r="R67" s="127"/>
      <c r="S67" s="293">
        <f t="shared" si="8"/>
        <v>0</v>
      </c>
      <c r="T67" s="129"/>
      <c r="U67" s="129"/>
      <c r="V67" s="315" t="s">
        <v>60</v>
      </c>
      <c r="W67" s="316" t="s">
        <v>60</v>
      </c>
      <c r="X67" s="316" t="s">
        <v>60</v>
      </c>
      <c r="Y67" s="316" t="s">
        <v>60</v>
      </c>
      <c r="Z67" s="316" t="s">
        <v>60</v>
      </c>
      <c r="AA67" s="316" t="s">
        <v>60</v>
      </c>
      <c r="AB67" s="316" t="s">
        <v>60</v>
      </c>
      <c r="AC67" s="316" t="s">
        <v>60</v>
      </c>
      <c r="AD67" s="316" t="s">
        <v>61</v>
      </c>
      <c r="AE67" s="316" t="s">
        <v>60</v>
      </c>
      <c r="AF67" s="316" t="s">
        <v>60</v>
      </c>
      <c r="AG67" s="316" t="s">
        <v>60</v>
      </c>
      <c r="AH67" s="316" t="s">
        <v>61</v>
      </c>
      <c r="AI67" s="316" t="s">
        <v>60</v>
      </c>
      <c r="AJ67" s="316" t="s">
        <v>60</v>
      </c>
      <c r="AK67" s="316" t="s">
        <v>61</v>
      </c>
      <c r="AL67" s="316" t="s">
        <v>60</v>
      </c>
      <c r="AM67" s="316" t="s">
        <v>60</v>
      </c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</row>
    <row r="68" spans="1:100" s="277" customFormat="1" ht="12.75" x14ac:dyDescent="0.2">
      <c r="A68" s="129"/>
      <c r="B68" s="194" t="s">
        <v>108</v>
      </c>
      <c r="C68" s="286"/>
      <c r="D68" s="352"/>
      <c r="E68" s="126"/>
      <c r="F68" s="192">
        <f t="shared" si="9"/>
        <v>0</v>
      </c>
      <c r="G68" s="192"/>
      <c r="H68" s="67"/>
      <c r="I68" s="67"/>
      <c r="J68" s="67"/>
      <c r="K68" s="67"/>
      <c r="L68" s="67"/>
      <c r="M68" s="67"/>
      <c r="N68" s="189"/>
      <c r="O68" s="76"/>
      <c r="P68" s="76"/>
      <c r="Q68" s="76"/>
      <c r="R68" s="127"/>
      <c r="S68" s="293">
        <f t="shared" si="8"/>
        <v>0</v>
      </c>
      <c r="T68" s="129"/>
      <c r="U68" s="129"/>
      <c r="V68" s="315" t="s">
        <v>60</v>
      </c>
      <c r="W68" s="316" t="s">
        <v>61</v>
      </c>
      <c r="X68" s="316" t="s">
        <v>60</v>
      </c>
      <c r="Y68" s="316" t="s">
        <v>60</v>
      </c>
      <c r="Z68" s="316" t="s">
        <v>60</v>
      </c>
      <c r="AA68" s="316" t="s">
        <v>60</v>
      </c>
      <c r="AB68" s="316" t="s">
        <v>60</v>
      </c>
      <c r="AC68" s="316" t="s">
        <v>60</v>
      </c>
      <c r="AD68" s="316" t="s">
        <v>60</v>
      </c>
      <c r="AE68" s="316" t="s">
        <v>60</v>
      </c>
      <c r="AF68" s="316" t="s">
        <v>60</v>
      </c>
      <c r="AG68" s="316" t="s">
        <v>60</v>
      </c>
      <c r="AH68" s="316" t="s">
        <v>61</v>
      </c>
      <c r="AI68" s="316" t="s">
        <v>60</v>
      </c>
      <c r="AJ68" s="316" t="s">
        <v>61</v>
      </c>
      <c r="AK68" s="316" t="s">
        <v>60</v>
      </c>
      <c r="AL68" s="316" t="s">
        <v>60</v>
      </c>
      <c r="AM68" s="316" t="s">
        <v>60</v>
      </c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</row>
    <row r="69" spans="1:100" s="277" customFormat="1" ht="13.5" thickBot="1" x14ac:dyDescent="0.25">
      <c r="A69" s="129"/>
      <c r="B69" s="194" t="s">
        <v>55</v>
      </c>
      <c r="C69" s="286"/>
      <c r="D69" s="169"/>
      <c r="E69" s="126"/>
      <c r="F69" s="192">
        <f t="shared" si="9"/>
        <v>0</v>
      </c>
      <c r="G69" s="192"/>
      <c r="H69" s="67"/>
      <c r="I69" s="67"/>
      <c r="J69" s="67"/>
      <c r="K69" s="67"/>
      <c r="L69" s="67"/>
      <c r="M69" s="67"/>
      <c r="N69" s="189"/>
      <c r="O69" s="76"/>
      <c r="P69" s="76"/>
      <c r="Q69" s="76"/>
      <c r="R69" s="127"/>
      <c r="S69" s="293">
        <f t="shared" si="8"/>
        <v>0</v>
      </c>
      <c r="T69" s="129"/>
      <c r="U69" s="129"/>
      <c r="V69" s="315" t="s">
        <v>60</v>
      </c>
      <c r="W69" s="316" t="s">
        <v>60</v>
      </c>
      <c r="X69" s="316" t="s">
        <v>60</v>
      </c>
      <c r="Y69" s="316" t="s">
        <v>60</v>
      </c>
      <c r="Z69" s="316" t="s">
        <v>60</v>
      </c>
      <c r="AA69" s="316" t="s">
        <v>61</v>
      </c>
      <c r="AB69" s="316" t="s">
        <v>60</v>
      </c>
      <c r="AC69" s="316" t="s">
        <v>60</v>
      </c>
      <c r="AD69" s="316" t="s">
        <v>61</v>
      </c>
      <c r="AE69" s="316" t="s">
        <v>60</v>
      </c>
      <c r="AF69" s="316" t="s">
        <v>60</v>
      </c>
      <c r="AG69" s="316" t="s">
        <v>61</v>
      </c>
      <c r="AH69" s="316" t="s">
        <v>61</v>
      </c>
      <c r="AI69" s="316" t="s">
        <v>60</v>
      </c>
      <c r="AJ69" s="316" t="s">
        <v>61</v>
      </c>
      <c r="AK69" s="316" t="s">
        <v>61</v>
      </c>
      <c r="AL69" s="316" t="s">
        <v>60</v>
      </c>
      <c r="AM69" s="316" t="s">
        <v>60</v>
      </c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1:100" s="277" customFormat="1" ht="13.5" thickBot="1" x14ac:dyDescent="0.25">
      <c r="A70" s="129"/>
      <c r="B70" s="174" t="s">
        <v>100</v>
      </c>
      <c r="C70" s="286"/>
      <c r="D70" s="359"/>
      <c r="E70" s="126"/>
      <c r="F70" s="163">
        <f t="shared" si="9"/>
        <v>0</v>
      </c>
      <c r="G70" s="163"/>
      <c r="H70" s="67"/>
      <c r="I70" s="67"/>
      <c r="J70" s="67"/>
      <c r="K70" s="370"/>
      <c r="L70" s="67"/>
      <c r="M70" s="67"/>
      <c r="N70" s="176"/>
      <c r="O70" s="76"/>
      <c r="P70" s="76"/>
      <c r="Q70" s="76"/>
      <c r="R70" s="127"/>
      <c r="S70" s="299">
        <f t="shared" si="8"/>
        <v>0</v>
      </c>
      <c r="T70" s="129"/>
      <c r="U70" s="129"/>
      <c r="V70" s="315" t="s">
        <v>60</v>
      </c>
      <c r="W70" s="316" t="s">
        <v>60</v>
      </c>
      <c r="X70" s="316" t="s">
        <v>60</v>
      </c>
      <c r="Y70" s="316" t="s">
        <v>60</v>
      </c>
      <c r="Z70" s="316" t="s">
        <v>60</v>
      </c>
      <c r="AA70" s="316" t="s">
        <v>60</v>
      </c>
      <c r="AB70" s="316" t="s">
        <v>60</v>
      </c>
      <c r="AC70" s="316" t="s">
        <v>60</v>
      </c>
      <c r="AD70" s="316" t="s">
        <v>60</v>
      </c>
      <c r="AE70" s="316" t="s">
        <v>60</v>
      </c>
      <c r="AF70" s="316" t="s">
        <v>60</v>
      </c>
      <c r="AG70" s="316" t="s">
        <v>60</v>
      </c>
      <c r="AH70" s="316" t="s">
        <v>61</v>
      </c>
      <c r="AI70" s="316" t="s">
        <v>60</v>
      </c>
      <c r="AJ70" s="316" t="s">
        <v>61</v>
      </c>
      <c r="AK70" s="316" t="s">
        <v>61</v>
      </c>
      <c r="AL70" s="316" t="s">
        <v>60</v>
      </c>
      <c r="AM70" s="316" t="s">
        <v>60</v>
      </c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1:100" s="277" customFormat="1" ht="18" customHeight="1" thickBot="1" x14ac:dyDescent="0.25">
      <c r="A71" s="129"/>
      <c r="B71" s="270"/>
      <c r="C71" s="286"/>
      <c r="D71" s="284"/>
      <c r="E71" s="285"/>
      <c r="F71" s="284"/>
      <c r="G71" s="284"/>
      <c r="H71" s="284"/>
      <c r="I71" s="284"/>
      <c r="J71" s="284"/>
      <c r="K71" s="284"/>
      <c r="L71" s="284"/>
      <c r="M71" s="284"/>
      <c r="N71" s="300"/>
      <c r="O71" s="300"/>
      <c r="P71" s="300"/>
      <c r="Q71" s="300"/>
      <c r="R71" s="127"/>
      <c r="S71" s="202"/>
      <c r="T71" s="129"/>
      <c r="U71" s="129"/>
      <c r="V71" s="315" t="s">
        <v>60</v>
      </c>
      <c r="W71" s="316" t="s">
        <v>60</v>
      </c>
      <c r="X71" s="316" t="s">
        <v>60</v>
      </c>
      <c r="Y71" s="316" t="s">
        <v>60</v>
      </c>
      <c r="Z71" s="316" t="s">
        <v>60</v>
      </c>
      <c r="AA71" s="316" t="s">
        <v>60</v>
      </c>
      <c r="AB71" s="316" t="s">
        <v>60</v>
      </c>
      <c r="AC71" s="316" t="s">
        <v>60</v>
      </c>
      <c r="AD71" s="316" t="s">
        <v>60</v>
      </c>
      <c r="AE71" s="316" t="s">
        <v>60</v>
      </c>
      <c r="AF71" s="316" t="s">
        <v>60</v>
      </c>
      <c r="AG71" s="316" t="s">
        <v>60</v>
      </c>
      <c r="AH71" s="316" t="s">
        <v>60</v>
      </c>
      <c r="AI71" s="316" t="s">
        <v>60</v>
      </c>
      <c r="AJ71" s="316" t="s">
        <v>60</v>
      </c>
      <c r="AK71" s="316" t="s">
        <v>60</v>
      </c>
      <c r="AL71" s="316" t="s">
        <v>60</v>
      </c>
      <c r="AM71" s="316" t="s">
        <v>60</v>
      </c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1:100" s="277" customFormat="1" ht="15.6" customHeight="1" thickBot="1" x14ac:dyDescent="0.25">
      <c r="A72" s="129"/>
      <c r="B72" s="18" t="s">
        <v>5</v>
      </c>
      <c r="C72" s="286"/>
      <c r="D72" s="43">
        <f>SUM(D73:D79)</f>
        <v>0</v>
      </c>
      <c r="E72" s="31"/>
      <c r="F72" s="53">
        <f>SUM(F73:F79)</f>
        <v>0</v>
      </c>
      <c r="G72" s="53">
        <f>SUM(G73:G79)</f>
        <v>0</v>
      </c>
      <c r="H72" s="48"/>
      <c r="I72" s="47">
        <f>SUM(I73:I79)</f>
        <v>0</v>
      </c>
      <c r="J72" s="134"/>
      <c r="K72" s="47">
        <f>SUM(K73:K79)</f>
        <v>0</v>
      </c>
      <c r="L72" s="48"/>
      <c r="M72" s="48"/>
      <c r="N72" s="419" t="s">
        <v>388</v>
      </c>
      <c r="O72" s="307"/>
      <c r="P72" s="307"/>
      <c r="Q72" s="307"/>
      <c r="R72" s="127"/>
      <c r="S72" s="201">
        <f t="shared" ref="S72:S79" si="10">IFERROR(D72/$D$46,0)</f>
        <v>0</v>
      </c>
      <c r="T72" s="129"/>
      <c r="U72" s="129"/>
      <c r="V72" s="315" t="s">
        <v>60</v>
      </c>
      <c r="W72" s="316" t="s">
        <v>60</v>
      </c>
      <c r="X72" s="316" t="s">
        <v>60</v>
      </c>
      <c r="Y72" s="316" t="s">
        <v>60</v>
      </c>
      <c r="Z72" s="316" t="s">
        <v>60</v>
      </c>
      <c r="AA72" s="316" t="s">
        <v>60</v>
      </c>
      <c r="AB72" s="316" t="s">
        <v>60</v>
      </c>
      <c r="AC72" s="316" t="s">
        <v>60</v>
      </c>
      <c r="AD72" s="316" t="s">
        <v>61</v>
      </c>
      <c r="AE72" s="316" t="s">
        <v>60</v>
      </c>
      <c r="AF72" s="316" t="s">
        <v>60</v>
      </c>
      <c r="AG72" s="316" t="s">
        <v>60</v>
      </c>
      <c r="AH72" s="316" t="s">
        <v>60</v>
      </c>
      <c r="AI72" s="316" t="s">
        <v>60</v>
      </c>
      <c r="AJ72" s="316" t="s">
        <v>60</v>
      </c>
      <c r="AK72" s="316" t="s">
        <v>60</v>
      </c>
      <c r="AL72" s="316" t="s">
        <v>60</v>
      </c>
      <c r="AM72" s="316" t="s">
        <v>60</v>
      </c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</row>
    <row r="73" spans="1:100" s="277" customFormat="1" ht="13.5" thickBot="1" x14ac:dyDescent="0.25">
      <c r="A73" s="129"/>
      <c r="B73" s="262" t="s">
        <v>132</v>
      </c>
      <c r="C73" s="286"/>
      <c r="D73" s="358"/>
      <c r="E73" s="126"/>
      <c r="F73" s="191">
        <f>D73</f>
        <v>0</v>
      </c>
      <c r="G73" s="190"/>
      <c r="H73" s="67"/>
      <c r="I73" s="370"/>
      <c r="J73" s="67"/>
      <c r="K73" s="370"/>
      <c r="L73" s="67"/>
      <c r="M73" s="67"/>
      <c r="N73" s="171"/>
      <c r="O73" s="76"/>
      <c r="P73" s="76"/>
      <c r="Q73" s="76"/>
      <c r="R73" s="127"/>
      <c r="S73" s="308">
        <f t="shared" si="10"/>
        <v>0</v>
      </c>
      <c r="T73" s="129"/>
      <c r="U73" s="129"/>
      <c r="V73" s="315" t="s">
        <v>60</v>
      </c>
      <c r="W73" s="316" t="s">
        <v>60</v>
      </c>
      <c r="X73" s="316" t="s">
        <v>60</v>
      </c>
      <c r="Y73" s="316" t="s">
        <v>60</v>
      </c>
      <c r="Z73" s="316" t="s">
        <v>60</v>
      </c>
      <c r="AA73" s="316" t="s">
        <v>60</v>
      </c>
      <c r="AB73" s="316" t="s">
        <v>60</v>
      </c>
      <c r="AC73" s="316" t="s">
        <v>60</v>
      </c>
      <c r="AD73" s="316" t="s">
        <v>61</v>
      </c>
      <c r="AE73" s="316" t="s">
        <v>60</v>
      </c>
      <c r="AF73" s="316" t="s">
        <v>60</v>
      </c>
      <c r="AG73" s="316" t="s">
        <v>60</v>
      </c>
      <c r="AH73" s="316" t="s">
        <v>61</v>
      </c>
      <c r="AI73" s="316" t="s">
        <v>60</v>
      </c>
      <c r="AJ73" s="316" t="s">
        <v>61</v>
      </c>
      <c r="AK73" s="316" t="s">
        <v>61</v>
      </c>
      <c r="AL73" s="316" t="s">
        <v>60</v>
      </c>
      <c r="AM73" s="316" t="s">
        <v>60</v>
      </c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</row>
    <row r="74" spans="1:100" s="277" customFormat="1" ht="12.75" x14ac:dyDescent="0.2">
      <c r="A74" s="129"/>
      <c r="B74" s="194" t="s">
        <v>6</v>
      </c>
      <c r="C74" s="286"/>
      <c r="D74" s="352"/>
      <c r="E74" s="126"/>
      <c r="F74" s="192"/>
      <c r="G74" s="192">
        <f>D74</f>
        <v>0</v>
      </c>
      <c r="H74" s="67"/>
      <c r="I74" s="67"/>
      <c r="J74" s="67"/>
      <c r="K74" s="67"/>
      <c r="L74" s="67"/>
      <c r="M74" s="67"/>
      <c r="N74" s="189"/>
      <c r="O74" s="76"/>
      <c r="P74" s="76"/>
      <c r="Q74" s="76"/>
      <c r="R74" s="127"/>
      <c r="S74" s="293">
        <f t="shared" si="10"/>
        <v>0</v>
      </c>
      <c r="T74" s="129"/>
      <c r="U74" s="129"/>
      <c r="V74" s="315" t="s">
        <v>60</v>
      </c>
      <c r="W74" s="316" t="s">
        <v>60</v>
      </c>
      <c r="X74" s="316" t="s">
        <v>60</v>
      </c>
      <c r="Y74" s="316" t="s">
        <v>60</v>
      </c>
      <c r="Z74" s="316" t="s">
        <v>60</v>
      </c>
      <c r="AA74" s="316" t="s">
        <v>60</v>
      </c>
      <c r="AB74" s="316" t="s">
        <v>60</v>
      </c>
      <c r="AC74" s="316" t="s">
        <v>60</v>
      </c>
      <c r="AD74" s="316" t="s">
        <v>61</v>
      </c>
      <c r="AE74" s="316" t="s">
        <v>60</v>
      </c>
      <c r="AF74" s="316" t="s">
        <v>60</v>
      </c>
      <c r="AG74" s="316" t="s">
        <v>60</v>
      </c>
      <c r="AH74" s="316" t="s">
        <v>61</v>
      </c>
      <c r="AI74" s="316" t="s">
        <v>60</v>
      </c>
      <c r="AJ74" s="316" t="s">
        <v>61</v>
      </c>
      <c r="AK74" s="316" t="s">
        <v>61</v>
      </c>
      <c r="AL74" s="316" t="s">
        <v>60</v>
      </c>
      <c r="AM74" s="316" t="s">
        <v>60</v>
      </c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</row>
    <row r="75" spans="1:100" s="277" customFormat="1" ht="13.5" thickBot="1" x14ac:dyDescent="0.25">
      <c r="A75" s="129"/>
      <c r="B75" s="194" t="s">
        <v>56</v>
      </c>
      <c r="C75" s="286"/>
      <c r="D75" s="352"/>
      <c r="E75" s="126"/>
      <c r="F75" s="192">
        <f>D75</f>
        <v>0</v>
      </c>
      <c r="G75" s="192"/>
      <c r="H75" s="67"/>
      <c r="I75" s="67"/>
      <c r="J75" s="67"/>
      <c r="K75" s="67"/>
      <c r="L75" s="67"/>
      <c r="M75" s="67"/>
      <c r="N75" s="189"/>
      <c r="O75" s="76"/>
      <c r="P75" s="76"/>
      <c r="Q75" s="76"/>
      <c r="R75" s="127"/>
      <c r="S75" s="293">
        <f t="shared" si="10"/>
        <v>0</v>
      </c>
      <c r="T75" s="129"/>
      <c r="U75" s="129"/>
      <c r="V75" s="315" t="s">
        <v>60</v>
      </c>
      <c r="W75" s="316" t="s">
        <v>60</v>
      </c>
      <c r="X75" s="316" t="s">
        <v>60</v>
      </c>
      <c r="Y75" s="316" t="s">
        <v>60</v>
      </c>
      <c r="Z75" s="316" t="s">
        <v>60</v>
      </c>
      <c r="AA75" s="316" t="s">
        <v>60</v>
      </c>
      <c r="AB75" s="316" t="s">
        <v>60</v>
      </c>
      <c r="AC75" s="316" t="s">
        <v>60</v>
      </c>
      <c r="AD75" s="316" t="s">
        <v>61</v>
      </c>
      <c r="AE75" s="316" t="s">
        <v>60</v>
      </c>
      <c r="AF75" s="316" t="s">
        <v>60</v>
      </c>
      <c r="AG75" s="316" t="s">
        <v>61</v>
      </c>
      <c r="AH75" s="316" t="s">
        <v>61</v>
      </c>
      <c r="AI75" s="316" t="s">
        <v>60</v>
      </c>
      <c r="AJ75" s="316" t="s">
        <v>61</v>
      </c>
      <c r="AK75" s="316" t="s">
        <v>61</v>
      </c>
      <c r="AL75" s="316" t="s">
        <v>60</v>
      </c>
      <c r="AM75" s="316" t="s">
        <v>60</v>
      </c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</row>
    <row r="76" spans="1:100" s="277" customFormat="1" ht="13.5" hidden="1" thickBot="1" x14ac:dyDescent="0.25">
      <c r="A76" s="129"/>
      <c r="B76" s="62" t="s">
        <v>351</v>
      </c>
      <c r="C76" s="286"/>
      <c r="D76" s="365"/>
      <c r="E76" s="126"/>
      <c r="F76" s="170"/>
      <c r="G76" s="278">
        <f>D76</f>
        <v>0</v>
      </c>
      <c r="H76" s="67"/>
      <c r="I76" s="67"/>
      <c r="J76" s="67"/>
      <c r="K76" s="67"/>
      <c r="L76" s="67"/>
      <c r="M76" s="67"/>
      <c r="N76" s="366"/>
      <c r="O76" s="76"/>
      <c r="P76" s="76"/>
      <c r="Q76" s="76"/>
      <c r="R76" s="129"/>
      <c r="S76" s="296">
        <f t="shared" si="10"/>
        <v>0</v>
      </c>
      <c r="T76" s="129"/>
      <c r="U76" s="129"/>
      <c r="V76" s="315" t="s">
        <v>61</v>
      </c>
      <c r="W76" s="316" t="s">
        <v>61</v>
      </c>
      <c r="X76" s="316" t="s">
        <v>61</v>
      </c>
      <c r="Y76" s="316" t="s">
        <v>61</v>
      </c>
      <c r="Z76" s="316" t="s">
        <v>61</v>
      </c>
      <c r="AA76" s="316" t="s">
        <v>61</v>
      </c>
      <c r="AB76" s="316" t="s">
        <v>61</v>
      </c>
      <c r="AC76" s="316" t="s">
        <v>61</v>
      </c>
      <c r="AD76" s="316" t="s">
        <v>61</v>
      </c>
      <c r="AE76" s="316" t="s">
        <v>60</v>
      </c>
      <c r="AF76" s="316" t="s">
        <v>61</v>
      </c>
      <c r="AG76" s="316" t="s">
        <v>61</v>
      </c>
      <c r="AH76" s="316" t="s">
        <v>61</v>
      </c>
      <c r="AI76" s="316" t="s">
        <v>61</v>
      </c>
      <c r="AJ76" s="316" t="s">
        <v>61</v>
      </c>
      <c r="AK76" s="316" t="s">
        <v>61</v>
      </c>
      <c r="AL76" s="316" t="s">
        <v>61</v>
      </c>
      <c r="AM76" s="316" t="s">
        <v>61</v>
      </c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</row>
    <row r="77" spans="1:100" s="277" customFormat="1" ht="12.75" x14ac:dyDescent="0.2">
      <c r="A77" s="129"/>
      <c r="B77" s="194" t="s">
        <v>26</v>
      </c>
      <c r="C77" s="286"/>
      <c r="D77" s="352"/>
      <c r="E77" s="126"/>
      <c r="F77" s="192">
        <f>D77</f>
        <v>0</v>
      </c>
      <c r="G77" s="192"/>
      <c r="H77" s="67"/>
      <c r="I77" s="67"/>
      <c r="J77" s="67"/>
      <c r="K77" s="372"/>
      <c r="L77" s="67"/>
      <c r="M77" s="67"/>
      <c r="N77" s="189"/>
      <c r="O77" s="76"/>
      <c r="P77" s="76"/>
      <c r="Q77" s="76"/>
      <c r="R77" s="127"/>
      <c r="S77" s="293">
        <f t="shared" si="10"/>
        <v>0</v>
      </c>
      <c r="T77" s="129"/>
      <c r="U77" s="129"/>
      <c r="V77" s="315" t="s">
        <v>60</v>
      </c>
      <c r="W77" s="316" t="s">
        <v>60</v>
      </c>
      <c r="X77" s="316" t="s">
        <v>61</v>
      </c>
      <c r="Y77" s="316" t="s">
        <v>61</v>
      </c>
      <c r="Z77" s="316" t="s">
        <v>60</v>
      </c>
      <c r="AA77" s="316" t="s">
        <v>60</v>
      </c>
      <c r="AB77" s="316" t="s">
        <v>60</v>
      </c>
      <c r="AC77" s="316" t="s">
        <v>60</v>
      </c>
      <c r="AD77" s="316" t="s">
        <v>61</v>
      </c>
      <c r="AE77" s="316" t="s">
        <v>60</v>
      </c>
      <c r="AF77" s="316" t="s">
        <v>60</v>
      </c>
      <c r="AG77" s="316" t="s">
        <v>60</v>
      </c>
      <c r="AH77" s="316" t="s">
        <v>61</v>
      </c>
      <c r="AI77" s="316" t="s">
        <v>60</v>
      </c>
      <c r="AJ77" s="316" t="s">
        <v>61</v>
      </c>
      <c r="AK77" s="316" t="s">
        <v>61</v>
      </c>
      <c r="AL77" s="316" t="s">
        <v>60</v>
      </c>
      <c r="AM77" s="316" t="s">
        <v>60</v>
      </c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</row>
    <row r="78" spans="1:100" s="277" customFormat="1" ht="12.75" x14ac:dyDescent="0.2">
      <c r="A78" s="129"/>
      <c r="B78" s="194" t="s">
        <v>43</v>
      </c>
      <c r="C78" s="286"/>
      <c r="D78" s="352"/>
      <c r="E78" s="126"/>
      <c r="F78" s="192"/>
      <c r="G78" s="192">
        <f>D78</f>
        <v>0</v>
      </c>
      <c r="H78" s="67"/>
      <c r="I78" s="67"/>
      <c r="J78" s="67"/>
      <c r="K78" s="373"/>
      <c r="L78" s="67"/>
      <c r="M78" s="67"/>
      <c r="N78" s="189"/>
      <c r="O78" s="76"/>
      <c r="P78" s="76"/>
      <c r="Q78" s="76"/>
      <c r="R78" s="127"/>
      <c r="S78" s="293">
        <f t="shared" si="10"/>
        <v>0</v>
      </c>
      <c r="T78" s="129"/>
      <c r="U78" s="129"/>
      <c r="V78" s="315" t="s">
        <v>61</v>
      </c>
      <c r="W78" s="316" t="s">
        <v>60</v>
      </c>
      <c r="X78" s="316" t="s">
        <v>61</v>
      </c>
      <c r="Y78" s="316" t="s">
        <v>61</v>
      </c>
      <c r="Z78" s="316" t="s">
        <v>61</v>
      </c>
      <c r="AA78" s="316" t="s">
        <v>61</v>
      </c>
      <c r="AB78" s="316" t="s">
        <v>61</v>
      </c>
      <c r="AC78" s="316" t="s">
        <v>61</v>
      </c>
      <c r="AD78" s="316" t="s">
        <v>61</v>
      </c>
      <c r="AE78" s="316" t="s">
        <v>60</v>
      </c>
      <c r="AF78" s="316" t="s">
        <v>60</v>
      </c>
      <c r="AG78" s="316" t="s">
        <v>61</v>
      </c>
      <c r="AH78" s="316" t="s">
        <v>61</v>
      </c>
      <c r="AI78" s="316" t="s">
        <v>60</v>
      </c>
      <c r="AJ78" s="316" t="s">
        <v>61</v>
      </c>
      <c r="AK78" s="316" t="s">
        <v>61</v>
      </c>
      <c r="AL78" s="316" t="s">
        <v>60</v>
      </c>
      <c r="AM78" s="316" t="s">
        <v>60</v>
      </c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</row>
    <row r="79" spans="1:100" s="277" customFormat="1" ht="13.5" thickBot="1" x14ac:dyDescent="0.25">
      <c r="A79" s="129"/>
      <c r="B79" s="174" t="s">
        <v>140</v>
      </c>
      <c r="C79" s="286"/>
      <c r="D79" s="355"/>
      <c r="E79" s="126"/>
      <c r="F79" s="164"/>
      <c r="G79" s="163">
        <f t="shared" ref="G79" si="11">D79</f>
        <v>0</v>
      </c>
      <c r="H79" s="67"/>
      <c r="I79" s="67"/>
      <c r="J79" s="67"/>
      <c r="K79" s="374"/>
      <c r="L79" s="67"/>
      <c r="M79" s="67"/>
      <c r="N79" s="176"/>
      <c r="O79" s="76"/>
      <c r="P79" s="76"/>
      <c r="Q79" s="76"/>
      <c r="R79" s="127"/>
      <c r="S79" s="299">
        <f t="shared" si="10"/>
        <v>0</v>
      </c>
      <c r="T79" s="129"/>
      <c r="U79" s="129"/>
      <c r="V79" s="315" t="s">
        <v>60</v>
      </c>
      <c r="W79" s="316" t="s">
        <v>60</v>
      </c>
      <c r="X79" s="316" t="s">
        <v>60</v>
      </c>
      <c r="Y79" s="316" t="s">
        <v>60</v>
      </c>
      <c r="Z79" s="316" t="s">
        <v>60</v>
      </c>
      <c r="AA79" s="316" t="s">
        <v>60</v>
      </c>
      <c r="AB79" s="316" t="s">
        <v>60</v>
      </c>
      <c r="AC79" s="316" t="s">
        <v>60</v>
      </c>
      <c r="AD79" s="316" t="s">
        <v>61</v>
      </c>
      <c r="AE79" s="316" t="s">
        <v>60</v>
      </c>
      <c r="AF79" s="316" t="s">
        <v>60</v>
      </c>
      <c r="AG79" s="316" t="s">
        <v>60</v>
      </c>
      <c r="AH79" s="316" t="s">
        <v>60</v>
      </c>
      <c r="AI79" s="316" t="s">
        <v>60</v>
      </c>
      <c r="AJ79" s="316" t="s">
        <v>60</v>
      </c>
      <c r="AK79" s="316" t="s">
        <v>60</v>
      </c>
      <c r="AL79" s="316" t="s">
        <v>60</v>
      </c>
      <c r="AM79" s="316" t="s">
        <v>60</v>
      </c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</row>
    <row r="80" spans="1:100" s="277" customFormat="1" ht="18" customHeight="1" thickBot="1" x14ac:dyDescent="0.25">
      <c r="A80" s="129"/>
      <c r="B80" s="270"/>
      <c r="C80" s="286"/>
      <c r="D80" s="284"/>
      <c r="E80" s="285"/>
      <c r="F80" s="284"/>
      <c r="G80" s="284"/>
      <c r="H80" s="284"/>
      <c r="I80" s="284"/>
      <c r="J80" s="284"/>
      <c r="K80" s="284"/>
      <c r="L80" s="284"/>
      <c r="M80" s="284"/>
      <c r="N80" s="300"/>
      <c r="O80" s="300"/>
      <c r="P80" s="300"/>
      <c r="Q80" s="300"/>
      <c r="R80" s="127"/>
      <c r="S80" s="202"/>
      <c r="T80" s="129"/>
      <c r="U80" s="129"/>
      <c r="V80" s="315" t="s">
        <v>60</v>
      </c>
      <c r="W80" s="316" t="s">
        <v>60</v>
      </c>
      <c r="X80" s="316" t="s">
        <v>60</v>
      </c>
      <c r="Y80" s="316" t="s">
        <v>60</v>
      </c>
      <c r="Z80" s="316" t="s">
        <v>60</v>
      </c>
      <c r="AA80" s="316" t="s">
        <v>60</v>
      </c>
      <c r="AB80" s="316" t="s">
        <v>60</v>
      </c>
      <c r="AC80" s="316" t="s">
        <v>60</v>
      </c>
      <c r="AD80" s="316" t="s">
        <v>61</v>
      </c>
      <c r="AE80" s="316" t="s">
        <v>60</v>
      </c>
      <c r="AF80" s="316" t="s">
        <v>60</v>
      </c>
      <c r="AG80" s="316" t="s">
        <v>60</v>
      </c>
      <c r="AH80" s="316" t="s">
        <v>60</v>
      </c>
      <c r="AI80" s="316" t="s">
        <v>60</v>
      </c>
      <c r="AJ80" s="316" t="s">
        <v>60</v>
      </c>
      <c r="AK80" s="316" t="s">
        <v>60</v>
      </c>
      <c r="AL80" s="316" t="s">
        <v>60</v>
      </c>
      <c r="AM80" s="316" t="s">
        <v>60</v>
      </c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</row>
    <row r="81" spans="1:100" s="277" customFormat="1" ht="18" customHeight="1" thickBot="1" x14ac:dyDescent="0.25">
      <c r="A81" s="129"/>
      <c r="B81" s="18" t="s">
        <v>17</v>
      </c>
      <c r="C81" s="286"/>
      <c r="D81" s="43">
        <f>SUM(D82:D95)</f>
        <v>0</v>
      </c>
      <c r="E81" s="31"/>
      <c r="F81" s="53">
        <f>SUM(F82:F95)</f>
        <v>0</v>
      </c>
      <c r="G81" s="53">
        <f>SUM(G82:G95)</f>
        <v>0</v>
      </c>
      <c r="H81" s="48"/>
      <c r="I81" s="48"/>
      <c r="J81" s="48"/>
      <c r="K81" s="48"/>
      <c r="L81" s="48"/>
      <c r="M81" s="48"/>
      <c r="N81" s="419" t="s">
        <v>388</v>
      </c>
      <c r="O81" s="307"/>
      <c r="P81" s="307"/>
      <c r="Q81" s="307"/>
      <c r="R81" s="127"/>
      <c r="S81" s="201">
        <f t="shared" ref="S81:S95" si="12">IFERROR(D81/$D$46,0)</f>
        <v>0</v>
      </c>
      <c r="T81" s="129"/>
      <c r="U81" s="129"/>
      <c r="V81" s="315" t="s">
        <v>60</v>
      </c>
      <c r="W81" s="316" t="s">
        <v>60</v>
      </c>
      <c r="X81" s="316" t="s">
        <v>60</v>
      </c>
      <c r="Y81" s="316" t="s">
        <v>60</v>
      </c>
      <c r="Z81" s="316" t="s">
        <v>60</v>
      </c>
      <c r="AA81" s="316" t="s">
        <v>60</v>
      </c>
      <c r="AB81" s="316" t="s">
        <v>60</v>
      </c>
      <c r="AC81" s="316" t="s">
        <v>60</v>
      </c>
      <c r="AD81" s="316" t="s">
        <v>60</v>
      </c>
      <c r="AE81" s="316" t="s">
        <v>60</v>
      </c>
      <c r="AF81" s="316" t="s">
        <v>60</v>
      </c>
      <c r="AG81" s="316" t="s">
        <v>60</v>
      </c>
      <c r="AH81" s="316" t="s">
        <v>60</v>
      </c>
      <c r="AI81" s="316" t="s">
        <v>60</v>
      </c>
      <c r="AJ81" s="316" t="s">
        <v>60</v>
      </c>
      <c r="AK81" s="316" t="s">
        <v>60</v>
      </c>
      <c r="AL81" s="316" t="s">
        <v>60</v>
      </c>
      <c r="AM81" s="316" t="s">
        <v>60</v>
      </c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</row>
    <row r="82" spans="1:100" s="277" customFormat="1" ht="13.5" thickBot="1" x14ac:dyDescent="0.25">
      <c r="A82" s="129"/>
      <c r="B82" s="262" t="s">
        <v>135</v>
      </c>
      <c r="C82" s="286"/>
      <c r="D82" s="358"/>
      <c r="E82" s="126"/>
      <c r="F82" s="191"/>
      <c r="G82" s="190">
        <f>D82</f>
        <v>0</v>
      </c>
      <c r="H82" s="67"/>
      <c r="I82" s="67"/>
      <c r="J82" s="67"/>
      <c r="K82" s="67"/>
      <c r="L82" s="67"/>
      <c r="M82" s="67"/>
      <c r="N82" s="171"/>
      <c r="O82" s="76"/>
      <c r="P82" s="204"/>
      <c r="Q82" s="309" t="s">
        <v>107</v>
      </c>
      <c r="R82" s="127"/>
      <c r="S82" s="308">
        <f t="shared" si="12"/>
        <v>0</v>
      </c>
      <c r="T82" s="129"/>
      <c r="U82" s="129"/>
      <c r="V82" s="315" t="s">
        <v>60</v>
      </c>
      <c r="W82" s="316" t="s">
        <v>60</v>
      </c>
      <c r="X82" s="316" t="s">
        <v>60</v>
      </c>
      <c r="Y82" s="316" t="s">
        <v>60</v>
      </c>
      <c r="Z82" s="316" t="s">
        <v>60</v>
      </c>
      <c r="AA82" s="316" t="s">
        <v>60</v>
      </c>
      <c r="AB82" s="316" t="s">
        <v>60</v>
      </c>
      <c r="AC82" s="316" t="s">
        <v>60</v>
      </c>
      <c r="AD82" s="316" t="s">
        <v>60</v>
      </c>
      <c r="AE82" s="316" t="s">
        <v>60</v>
      </c>
      <c r="AF82" s="316" t="s">
        <v>60</v>
      </c>
      <c r="AG82" s="317" t="s">
        <v>60</v>
      </c>
      <c r="AH82" s="316" t="s">
        <v>61</v>
      </c>
      <c r="AI82" s="316" t="s">
        <v>60</v>
      </c>
      <c r="AJ82" s="316" t="s">
        <v>61</v>
      </c>
      <c r="AK82" s="316" t="s">
        <v>61</v>
      </c>
      <c r="AL82" s="316" t="s">
        <v>60</v>
      </c>
      <c r="AM82" s="316" t="s">
        <v>60</v>
      </c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</row>
    <row r="83" spans="1:100" s="277" customFormat="1" ht="13.5" thickBot="1" x14ac:dyDescent="0.25">
      <c r="A83" s="129"/>
      <c r="B83" s="194" t="s">
        <v>115</v>
      </c>
      <c r="C83" s="286"/>
      <c r="D83" s="352"/>
      <c r="E83" s="126"/>
      <c r="F83" s="192"/>
      <c r="G83" s="192">
        <f t="shared" ref="G83:G95" si="13">D83</f>
        <v>0</v>
      </c>
      <c r="H83" s="67"/>
      <c r="I83" s="67"/>
      <c r="J83" s="67"/>
      <c r="K83" s="67"/>
      <c r="L83" s="67"/>
      <c r="M83" s="67"/>
      <c r="N83" s="189"/>
      <c r="O83" s="76"/>
      <c r="P83" s="205"/>
      <c r="Q83" s="205"/>
      <c r="R83" s="127"/>
      <c r="S83" s="293">
        <f t="shared" si="12"/>
        <v>0</v>
      </c>
      <c r="T83" s="129"/>
      <c r="U83" s="129"/>
      <c r="V83" s="315" t="s">
        <v>60</v>
      </c>
      <c r="W83" s="316" t="s">
        <v>60</v>
      </c>
      <c r="X83" s="316" t="s">
        <v>60</v>
      </c>
      <c r="Y83" s="316" t="s">
        <v>60</v>
      </c>
      <c r="Z83" s="316" t="s">
        <v>60</v>
      </c>
      <c r="AA83" s="316" t="s">
        <v>60</v>
      </c>
      <c r="AB83" s="316" t="s">
        <v>60</v>
      </c>
      <c r="AC83" s="316" t="s">
        <v>60</v>
      </c>
      <c r="AD83" s="316" t="s">
        <v>60</v>
      </c>
      <c r="AE83" s="316" t="s">
        <v>60</v>
      </c>
      <c r="AF83" s="316" t="s">
        <v>60</v>
      </c>
      <c r="AG83" s="316" t="s">
        <v>60</v>
      </c>
      <c r="AH83" s="316" t="s">
        <v>61</v>
      </c>
      <c r="AI83" s="316" t="s">
        <v>60</v>
      </c>
      <c r="AJ83" s="316" t="s">
        <v>61</v>
      </c>
      <c r="AK83" s="316" t="s">
        <v>61</v>
      </c>
      <c r="AL83" s="316" t="s">
        <v>60</v>
      </c>
      <c r="AM83" s="316" t="s">
        <v>60</v>
      </c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</row>
    <row r="84" spans="1:100" s="277" customFormat="1" ht="13.5" thickBot="1" x14ac:dyDescent="0.25">
      <c r="A84" s="129"/>
      <c r="B84" s="194" t="s">
        <v>133</v>
      </c>
      <c r="C84" s="286"/>
      <c r="D84" s="352"/>
      <c r="E84" s="126"/>
      <c r="F84" s="192"/>
      <c r="G84" s="192">
        <f t="shared" si="13"/>
        <v>0</v>
      </c>
      <c r="H84" s="67"/>
      <c r="I84" s="67"/>
      <c r="J84" s="67"/>
      <c r="K84" s="67"/>
      <c r="L84" s="67"/>
      <c r="M84" s="67"/>
      <c r="N84" s="189"/>
      <c r="O84" s="76"/>
      <c r="P84" s="204"/>
      <c r="Q84" s="309" t="s">
        <v>107</v>
      </c>
      <c r="R84" s="127"/>
      <c r="S84" s="293">
        <f t="shared" si="12"/>
        <v>0</v>
      </c>
      <c r="T84" s="129"/>
      <c r="U84" s="129"/>
      <c r="V84" s="315" t="s">
        <v>60</v>
      </c>
      <c r="W84" s="316" t="s">
        <v>60</v>
      </c>
      <c r="X84" s="316" t="s">
        <v>60</v>
      </c>
      <c r="Y84" s="316" t="s">
        <v>60</v>
      </c>
      <c r="Z84" s="316" t="s">
        <v>60</v>
      </c>
      <c r="AA84" s="316" t="s">
        <v>60</v>
      </c>
      <c r="AB84" s="316" t="s">
        <v>60</v>
      </c>
      <c r="AC84" s="316" t="s">
        <v>60</v>
      </c>
      <c r="AD84" s="316" t="s">
        <v>61</v>
      </c>
      <c r="AE84" s="316" t="s">
        <v>60</v>
      </c>
      <c r="AF84" s="316" t="s">
        <v>60</v>
      </c>
      <c r="AG84" s="316" t="s">
        <v>60</v>
      </c>
      <c r="AH84" s="316" t="s">
        <v>61</v>
      </c>
      <c r="AI84" s="316" t="s">
        <v>60</v>
      </c>
      <c r="AJ84" s="316" t="s">
        <v>60</v>
      </c>
      <c r="AK84" s="316" t="s">
        <v>61</v>
      </c>
      <c r="AL84" s="316" t="s">
        <v>60</v>
      </c>
      <c r="AM84" s="316" t="s">
        <v>60</v>
      </c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</row>
    <row r="85" spans="1:100" s="277" customFormat="1" ht="12.75" x14ac:dyDescent="0.2">
      <c r="A85" s="129"/>
      <c r="B85" s="194" t="s">
        <v>89</v>
      </c>
      <c r="C85" s="286"/>
      <c r="D85" s="352"/>
      <c r="E85" s="126"/>
      <c r="F85" s="192"/>
      <c r="G85" s="192">
        <f t="shared" si="13"/>
        <v>0</v>
      </c>
      <c r="H85" s="67"/>
      <c r="I85" s="67"/>
      <c r="J85" s="67"/>
      <c r="K85" s="67"/>
      <c r="L85" s="67"/>
      <c r="M85" s="67"/>
      <c r="N85" s="189"/>
      <c r="O85" s="76"/>
      <c r="P85" s="76"/>
      <c r="Q85" s="76"/>
      <c r="R85" s="127"/>
      <c r="S85" s="293">
        <f t="shared" si="12"/>
        <v>0</v>
      </c>
      <c r="T85" s="129"/>
      <c r="U85" s="129"/>
      <c r="V85" s="315" t="s">
        <v>60</v>
      </c>
      <c r="W85" s="316" t="s">
        <v>60</v>
      </c>
      <c r="X85" s="316" t="s">
        <v>60</v>
      </c>
      <c r="Y85" s="316" t="s">
        <v>60</v>
      </c>
      <c r="Z85" s="316" t="s">
        <v>61</v>
      </c>
      <c r="AA85" s="316" t="s">
        <v>60</v>
      </c>
      <c r="AB85" s="316" t="s">
        <v>60</v>
      </c>
      <c r="AC85" s="316" t="s">
        <v>60</v>
      </c>
      <c r="AD85" s="316" t="s">
        <v>61</v>
      </c>
      <c r="AE85" s="316" t="s">
        <v>60</v>
      </c>
      <c r="AF85" s="316" t="s">
        <v>60</v>
      </c>
      <c r="AG85" s="316" t="s">
        <v>60</v>
      </c>
      <c r="AH85" s="316" t="s">
        <v>61</v>
      </c>
      <c r="AI85" s="316" t="s">
        <v>60</v>
      </c>
      <c r="AJ85" s="316" t="s">
        <v>61</v>
      </c>
      <c r="AK85" s="316" t="s">
        <v>61</v>
      </c>
      <c r="AL85" s="316" t="s">
        <v>60</v>
      </c>
      <c r="AM85" s="316" t="s">
        <v>60</v>
      </c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</row>
    <row r="86" spans="1:100" s="277" customFormat="1" ht="12.75" x14ac:dyDescent="0.2">
      <c r="A86" s="129"/>
      <c r="B86" s="194" t="s">
        <v>25</v>
      </c>
      <c r="C86" s="286"/>
      <c r="D86" s="352"/>
      <c r="E86" s="126"/>
      <c r="F86" s="192"/>
      <c r="G86" s="192">
        <f t="shared" si="13"/>
        <v>0</v>
      </c>
      <c r="H86" s="67"/>
      <c r="I86" s="67"/>
      <c r="J86" s="67"/>
      <c r="K86" s="67"/>
      <c r="L86" s="67"/>
      <c r="M86" s="67"/>
      <c r="N86" s="189"/>
      <c r="O86" s="76"/>
      <c r="P86" s="76"/>
      <c r="Q86" s="76"/>
      <c r="R86" s="127"/>
      <c r="S86" s="293">
        <f t="shared" si="12"/>
        <v>0</v>
      </c>
      <c r="T86" s="129"/>
      <c r="U86" s="129"/>
      <c r="V86" s="315" t="s">
        <v>60</v>
      </c>
      <c r="W86" s="316" t="s">
        <v>60</v>
      </c>
      <c r="X86" s="316" t="s">
        <v>60</v>
      </c>
      <c r="Y86" s="316" t="s">
        <v>60</v>
      </c>
      <c r="Z86" s="316" t="s">
        <v>60</v>
      </c>
      <c r="AA86" s="316" t="s">
        <v>60</v>
      </c>
      <c r="AB86" s="316" t="s">
        <v>60</v>
      </c>
      <c r="AC86" s="316" t="s">
        <v>60</v>
      </c>
      <c r="AD86" s="316" t="s">
        <v>60</v>
      </c>
      <c r="AE86" s="316" t="s">
        <v>60</v>
      </c>
      <c r="AF86" s="316" t="s">
        <v>60</v>
      </c>
      <c r="AG86" s="316" t="s">
        <v>60</v>
      </c>
      <c r="AH86" s="316" t="s">
        <v>61</v>
      </c>
      <c r="AI86" s="316" t="s">
        <v>60</v>
      </c>
      <c r="AJ86" s="316" t="s">
        <v>60</v>
      </c>
      <c r="AK86" s="316" t="s">
        <v>61</v>
      </c>
      <c r="AL86" s="316" t="s">
        <v>60</v>
      </c>
      <c r="AM86" s="316" t="s">
        <v>60</v>
      </c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</row>
    <row r="87" spans="1:100" s="277" customFormat="1" ht="12.75" hidden="1" x14ac:dyDescent="0.2">
      <c r="A87" s="129"/>
      <c r="B87" s="62" t="s">
        <v>352</v>
      </c>
      <c r="C87" s="286"/>
      <c r="D87" s="365"/>
      <c r="E87" s="126"/>
      <c r="F87" s="170"/>
      <c r="G87" s="278">
        <f t="shared" si="13"/>
        <v>0</v>
      </c>
      <c r="H87" s="67"/>
      <c r="I87" s="67"/>
      <c r="J87" s="67"/>
      <c r="K87" s="67"/>
      <c r="L87" s="67"/>
      <c r="M87" s="67"/>
      <c r="N87" s="366"/>
      <c r="O87" s="76"/>
      <c r="P87" s="76"/>
      <c r="Q87" s="76"/>
      <c r="R87" s="129"/>
      <c r="S87" s="296">
        <f t="shared" si="12"/>
        <v>0</v>
      </c>
      <c r="T87" s="129"/>
      <c r="U87" s="129"/>
      <c r="V87" s="315" t="s">
        <v>61</v>
      </c>
      <c r="W87" s="316" t="s">
        <v>61</v>
      </c>
      <c r="X87" s="316" t="s">
        <v>61</v>
      </c>
      <c r="Y87" s="316" t="s">
        <v>61</v>
      </c>
      <c r="Z87" s="316" t="s">
        <v>61</v>
      </c>
      <c r="AA87" s="316" t="s">
        <v>61</v>
      </c>
      <c r="AB87" s="316" t="s">
        <v>61</v>
      </c>
      <c r="AC87" s="316" t="s">
        <v>61</v>
      </c>
      <c r="AD87" s="316" t="s">
        <v>61</v>
      </c>
      <c r="AE87" s="316" t="s">
        <v>61</v>
      </c>
      <c r="AF87" s="316" t="s">
        <v>61</v>
      </c>
      <c r="AG87" s="316" t="s">
        <v>60</v>
      </c>
      <c r="AH87" s="316" t="s">
        <v>61</v>
      </c>
      <c r="AI87" s="316" t="s">
        <v>61</v>
      </c>
      <c r="AJ87" s="316" t="s">
        <v>61</v>
      </c>
      <c r="AK87" s="316" t="s">
        <v>61</v>
      </c>
      <c r="AL87" s="316" t="s">
        <v>61</v>
      </c>
      <c r="AM87" s="316" t="s">
        <v>61</v>
      </c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</row>
    <row r="88" spans="1:100" s="277" customFormat="1" ht="12.75" x14ac:dyDescent="0.2">
      <c r="A88" s="129"/>
      <c r="B88" s="194" t="s">
        <v>171</v>
      </c>
      <c r="C88" s="286"/>
      <c r="D88" s="352"/>
      <c r="E88" s="126"/>
      <c r="F88" s="192"/>
      <c r="G88" s="192">
        <f t="shared" si="13"/>
        <v>0</v>
      </c>
      <c r="H88" s="67"/>
      <c r="I88" s="67"/>
      <c r="J88" s="67"/>
      <c r="K88" s="67"/>
      <c r="L88" s="67"/>
      <c r="M88" s="67"/>
      <c r="N88" s="189"/>
      <c r="O88" s="76"/>
      <c r="P88" s="76"/>
      <c r="Q88" s="76"/>
      <c r="R88" s="127"/>
      <c r="S88" s="293">
        <f t="shared" si="12"/>
        <v>0</v>
      </c>
      <c r="T88" s="129"/>
      <c r="U88" s="129"/>
      <c r="V88" s="315" t="s">
        <v>60</v>
      </c>
      <c r="W88" s="316" t="s">
        <v>60</v>
      </c>
      <c r="X88" s="316" t="s">
        <v>60</v>
      </c>
      <c r="Y88" s="316" t="s">
        <v>60</v>
      </c>
      <c r="Z88" s="316" t="s">
        <v>60</v>
      </c>
      <c r="AA88" s="316" t="s">
        <v>60</v>
      </c>
      <c r="AB88" s="316" t="s">
        <v>60</v>
      </c>
      <c r="AC88" s="316" t="s">
        <v>60</v>
      </c>
      <c r="AD88" s="316" t="s">
        <v>60</v>
      </c>
      <c r="AE88" s="316" t="s">
        <v>60</v>
      </c>
      <c r="AF88" s="316" t="s">
        <v>60</v>
      </c>
      <c r="AG88" s="316" t="s">
        <v>60</v>
      </c>
      <c r="AH88" s="316" t="s">
        <v>61</v>
      </c>
      <c r="AI88" s="316" t="s">
        <v>60</v>
      </c>
      <c r="AJ88" s="316" t="s">
        <v>60</v>
      </c>
      <c r="AK88" s="316" t="s">
        <v>61</v>
      </c>
      <c r="AL88" s="316" t="s">
        <v>60</v>
      </c>
      <c r="AM88" s="316" t="s">
        <v>60</v>
      </c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</row>
    <row r="89" spans="1:100" s="277" customFormat="1" ht="12.75" x14ac:dyDescent="0.2">
      <c r="A89" s="129"/>
      <c r="B89" s="194" t="s">
        <v>19</v>
      </c>
      <c r="C89" s="286"/>
      <c r="D89" s="352"/>
      <c r="E89" s="126"/>
      <c r="F89" s="192"/>
      <c r="G89" s="192">
        <f t="shared" si="13"/>
        <v>0</v>
      </c>
      <c r="H89" s="67"/>
      <c r="I89" s="67"/>
      <c r="J89" s="67"/>
      <c r="K89" s="67"/>
      <c r="L89" s="67"/>
      <c r="M89" s="67"/>
      <c r="N89" s="189"/>
      <c r="O89" s="76"/>
      <c r="P89" s="76"/>
      <c r="Q89" s="76"/>
      <c r="R89" s="127"/>
      <c r="S89" s="293">
        <f t="shared" si="12"/>
        <v>0</v>
      </c>
      <c r="T89" s="129"/>
      <c r="U89" s="129"/>
      <c r="V89" s="315" t="s">
        <v>60</v>
      </c>
      <c r="W89" s="316" t="s">
        <v>60</v>
      </c>
      <c r="X89" s="316" t="s">
        <v>60</v>
      </c>
      <c r="Y89" s="316" t="s">
        <v>60</v>
      </c>
      <c r="Z89" s="316" t="s">
        <v>60</v>
      </c>
      <c r="AA89" s="316" t="s">
        <v>60</v>
      </c>
      <c r="AB89" s="316" t="s">
        <v>60</v>
      </c>
      <c r="AC89" s="316" t="s">
        <v>60</v>
      </c>
      <c r="AD89" s="316" t="s">
        <v>60</v>
      </c>
      <c r="AE89" s="316" t="s">
        <v>60</v>
      </c>
      <c r="AF89" s="316" t="s">
        <v>60</v>
      </c>
      <c r="AG89" s="316" t="s">
        <v>60</v>
      </c>
      <c r="AH89" s="316" t="s">
        <v>61</v>
      </c>
      <c r="AI89" s="316" t="s">
        <v>60</v>
      </c>
      <c r="AJ89" s="316" t="s">
        <v>61</v>
      </c>
      <c r="AK89" s="316" t="s">
        <v>61</v>
      </c>
      <c r="AL89" s="316" t="s">
        <v>60</v>
      </c>
      <c r="AM89" s="316" t="s">
        <v>60</v>
      </c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</row>
    <row r="90" spans="1:100" s="277" customFormat="1" ht="12.75" x14ac:dyDescent="0.2">
      <c r="A90" s="129"/>
      <c r="B90" s="194" t="s">
        <v>131</v>
      </c>
      <c r="C90" s="286"/>
      <c r="D90" s="352"/>
      <c r="E90" s="126"/>
      <c r="F90" s="192"/>
      <c r="G90" s="192">
        <f t="shared" si="13"/>
        <v>0</v>
      </c>
      <c r="H90" s="67"/>
      <c r="I90" s="67"/>
      <c r="J90" s="67"/>
      <c r="K90" s="67"/>
      <c r="L90" s="67"/>
      <c r="M90" s="67"/>
      <c r="N90" s="189"/>
      <c r="O90" s="76"/>
      <c r="P90" s="76"/>
      <c r="Q90" s="76"/>
      <c r="R90" s="127"/>
      <c r="S90" s="293">
        <f t="shared" si="12"/>
        <v>0</v>
      </c>
      <c r="T90" s="129"/>
      <c r="U90" s="129"/>
      <c r="V90" s="315" t="s">
        <v>60</v>
      </c>
      <c r="W90" s="316" t="s">
        <v>60</v>
      </c>
      <c r="X90" s="316" t="s">
        <v>60</v>
      </c>
      <c r="Y90" s="316" t="s">
        <v>60</v>
      </c>
      <c r="Z90" s="316" t="s">
        <v>60</v>
      </c>
      <c r="AA90" s="316" t="s">
        <v>60</v>
      </c>
      <c r="AB90" s="316" t="s">
        <v>60</v>
      </c>
      <c r="AC90" s="316" t="s">
        <v>60</v>
      </c>
      <c r="AD90" s="316" t="s">
        <v>61</v>
      </c>
      <c r="AE90" s="316" t="s">
        <v>60</v>
      </c>
      <c r="AF90" s="316" t="s">
        <v>60</v>
      </c>
      <c r="AG90" s="316" t="s">
        <v>60</v>
      </c>
      <c r="AH90" s="316" t="s">
        <v>61</v>
      </c>
      <c r="AI90" s="316" t="s">
        <v>61</v>
      </c>
      <c r="AJ90" s="316" t="s">
        <v>61</v>
      </c>
      <c r="AK90" s="316" t="s">
        <v>61</v>
      </c>
      <c r="AL90" s="316" t="s">
        <v>61</v>
      </c>
      <c r="AM90" s="316" t="s">
        <v>61</v>
      </c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</row>
    <row r="91" spans="1:100" s="277" customFormat="1" ht="12.75" x14ac:dyDescent="0.2">
      <c r="A91" s="129"/>
      <c r="B91" s="194" t="s">
        <v>130</v>
      </c>
      <c r="C91" s="286"/>
      <c r="D91" s="352"/>
      <c r="E91" s="126"/>
      <c r="F91" s="192"/>
      <c r="G91" s="192">
        <f t="shared" si="13"/>
        <v>0</v>
      </c>
      <c r="H91" s="67"/>
      <c r="I91" s="67"/>
      <c r="J91" s="67"/>
      <c r="K91" s="67"/>
      <c r="L91" s="67"/>
      <c r="M91" s="67"/>
      <c r="N91" s="189"/>
      <c r="O91" s="76"/>
      <c r="P91" s="76"/>
      <c r="Q91" s="76"/>
      <c r="R91" s="127"/>
      <c r="S91" s="293">
        <f t="shared" si="12"/>
        <v>0</v>
      </c>
      <c r="T91" s="129"/>
      <c r="U91" s="129"/>
      <c r="V91" s="315" t="s">
        <v>60</v>
      </c>
      <c r="W91" s="316" t="s">
        <v>60</v>
      </c>
      <c r="X91" s="316" t="s">
        <v>60</v>
      </c>
      <c r="Y91" s="316" t="s">
        <v>60</v>
      </c>
      <c r="Z91" s="316" t="s">
        <v>60</v>
      </c>
      <c r="AA91" s="316" t="s">
        <v>60</v>
      </c>
      <c r="AB91" s="316" t="s">
        <v>60</v>
      </c>
      <c r="AC91" s="316" t="s">
        <v>60</v>
      </c>
      <c r="AD91" s="316" t="s">
        <v>61</v>
      </c>
      <c r="AE91" s="316" t="s">
        <v>60</v>
      </c>
      <c r="AF91" s="316" t="s">
        <v>60</v>
      </c>
      <c r="AG91" s="316" t="s">
        <v>60</v>
      </c>
      <c r="AH91" s="316" t="s">
        <v>61</v>
      </c>
      <c r="AI91" s="316" t="s">
        <v>60</v>
      </c>
      <c r="AJ91" s="316" t="s">
        <v>61</v>
      </c>
      <c r="AK91" s="316" t="s">
        <v>61</v>
      </c>
      <c r="AL91" s="316" t="s">
        <v>60</v>
      </c>
      <c r="AM91" s="316" t="s">
        <v>60</v>
      </c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</row>
    <row r="92" spans="1:100" s="277" customFormat="1" ht="12.75" x14ac:dyDescent="0.2">
      <c r="A92" s="129"/>
      <c r="B92" s="194" t="s">
        <v>58</v>
      </c>
      <c r="C92" s="286"/>
      <c r="D92" s="352"/>
      <c r="E92" s="126"/>
      <c r="F92" s="192"/>
      <c r="G92" s="192">
        <f t="shared" si="13"/>
        <v>0</v>
      </c>
      <c r="H92" s="67"/>
      <c r="I92" s="67"/>
      <c r="J92" s="67"/>
      <c r="K92" s="67"/>
      <c r="L92" s="67"/>
      <c r="M92" s="67"/>
      <c r="N92" s="189"/>
      <c r="O92" s="76"/>
      <c r="P92" s="76"/>
      <c r="Q92" s="76"/>
      <c r="R92" s="127"/>
      <c r="S92" s="293">
        <f t="shared" si="12"/>
        <v>0</v>
      </c>
      <c r="T92" s="129"/>
      <c r="U92" s="129"/>
      <c r="V92" s="315" t="s">
        <v>60</v>
      </c>
      <c r="W92" s="316" t="s">
        <v>60</v>
      </c>
      <c r="X92" s="316" t="s">
        <v>60</v>
      </c>
      <c r="Y92" s="316" t="s">
        <v>60</v>
      </c>
      <c r="Z92" s="316" t="s">
        <v>60</v>
      </c>
      <c r="AA92" s="316" t="s">
        <v>60</v>
      </c>
      <c r="AB92" s="316" t="s">
        <v>60</v>
      </c>
      <c r="AC92" s="316" t="s">
        <v>60</v>
      </c>
      <c r="AD92" s="316" t="s">
        <v>61</v>
      </c>
      <c r="AE92" s="316" t="s">
        <v>60</v>
      </c>
      <c r="AF92" s="316" t="s">
        <v>60</v>
      </c>
      <c r="AG92" s="316" t="s">
        <v>60</v>
      </c>
      <c r="AH92" s="316" t="s">
        <v>61</v>
      </c>
      <c r="AI92" s="316" t="s">
        <v>60</v>
      </c>
      <c r="AJ92" s="316" t="s">
        <v>60</v>
      </c>
      <c r="AK92" s="316" t="s">
        <v>60</v>
      </c>
      <c r="AL92" s="316" t="s">
        <v>60</v>
      </c>
      <c r="AM92" s="316" t="s">
        <v>60</v>
      </c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</row>
    <row r="93" spans="1:100" s="277" customFormat="1" ht="12.75" x14ac:dyDescent="0.2">
      <c r="A93" s="129"/>
      <c r="B93" s="194" t="s">
        <v>57</v>
      </c>
      <c r="C93" s="286"/>
      <c r="D93" s="352"/>
      <c r="E93" s="126"/>
      <c r="F93" s="192"/>
      <c r="G93" s="192">
        <f t="shared" si="13"/>
        <v>0</v>
      </c>
      <c r="H93" s="67"/>
      <c r="I93" s="67"/>
      <c r="J93" s="67"/>
      <c r="K93" s="67"/>
      <c r="L93" s="67"/>
      <c r="M93" s="67"/>
      <c r="N93" s="189"/>
      <c r="O93" s="76"/>
      <c r="P93" s="76"/>
      <c r="Q93" s="76"/>
      <c r="R93" s="127"/>
      <c r="S93" s="293">
        <f t="shared" si="12"/>
        <v>0</v>
      </c>
      <c r="T93" s="129"/>
      <c r="U93" s="129"/>
      <c r="V93" s="315" t="s">
        <v>60</v>
      </c>
      <c r="W93" s="316" t="s">
        <v>60</v>
      </c>
      <c r="X93" s="316" t="s">
        <v>60</v>
      </c>
      <c r="Y93" s="316" t="s">
        <v>60</v>
      </c>
      <c r="Z93" s="316" t="s">
        <v>60</v>
      </c>
      <c r="AA93" s="316" t="s">
        <v>60</v>
      </c>
      <c r="AB93" s="316" t="s">
        <v>60</v>
      </c>
      <c r="AC93" s="316" t="s">
        <v>60</v>
      </c>
      <c r="AD93" s="316" t="s">
        <v>60</v>
      </c>
      <c r="AE93" s="316" t="s">
        <v>60</v>
      </c>
      <c r="AF93" s="316" t="s">
        <v>60</v>
      </c>
      <c r="AG93" s="316" t="s">
        <v>60</v>
      </c>
      <c r="AH93" s="316" t="s">
        <v>61</v>
      </c>
      <c r="AI93" s="316" t="s">
        <v>60</v>
      </c>
      <c r="AJ93" s="316" t="s">
        <v>60</v>
      </c>
      <c r="AK93" s="316" t="s">
        <v>61</v>
      </c>
      <c r="AL93" s="316" t="s">
        <v>60</v>
      </c>
      <c r="AM93" s="316" t="s">
        <v>60</v>
      </c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</row>
    <row r="94" spans="1:100" s="277" customFormat="1" ht="12.75" hidden="1" x14ac:dyDescent="0.2">
      <c r="A94" s="129"/>
      <c r="B94" s="62" t="s">
        <v>136</v>
      </c>
      <c r="C94" s="286"/>
      <c r="D94" s="365"/>
      <c r="E94" s="126"/>
      <c r="F94" s="170"/>
      <c r="G94" s="278">
        <f t="shared" si="13"/>
        <v>0</v>
      </c>
      <c r="H94" s="67"/>
      <c r="I94" s="67"/>
      <c r="J94" s="67"/>
      <c r="K94" s="67"/>
      <c r="L94" s="67"/>
      <c r="M94" s="67"/>
      <c r="N94" s="366"/>
      <c r="O94" s="76"/>
      <c r="P94" s="76"/>
      <c r="Q94" s="76"/>
      <c r="R94" s="129"/>
      <c r="S94" s="296">
        <f t="shared" si="12"/>
        <v>0</v>
      </c>
      <c r="T94" s="129"/>
      <c r="U94" s="129"/>
      <c r="V94" s="315" t="s">
        <v>60</v>
      </c>
      <c r="W94" s="316" t="s">
        <v>61</v>
      </c>
      <c r="X94" s="316" t="s">
        <v>61</v>
      </c>
      <c r="Y94" s="316" t="s">
        <v>61</v>
      </c>
      <c r="Z94" s="316" t="s">
        <v>60</v>
      </c>
      <c r="AA94" s="316" t="s">
        <v>61</v>
      </c>
      <c r="AB94" s="316" t="s">
        <v>61</v>
      </c>
      <c r="AC94" s="316" t="s">
        <v>61</v>
      </c>
      <c r="AD94" s="316" t="s">
        <v>61</v>
      </c>
      <c r="AE94" s="316" t="s">
        <v>61</v>
      </c>
      <c r="AF94" s="316" t="s">
        <v>61</v>
      </c>
      <c r="AG94" s="316" t="s">
        <v>60</v>
      </c>
      <c r="AH94" s="316" t="s">
        <v>61</v>
      </c>
      <c r="AI94" s="316" t="s">
        <v>61</v>
      </c>
      <c r="AJ94" s="316" t="s">
        <v>61</v>
      </c>
      <c r="AK94" s="316" t="s">
        <v>61</v>
      </c>
      <c r="AL94" s="316" t="s">
        <v>61</v>
      </c>
      <c r="AM94" s="316" t="s">
        <v>61</v>
      </c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</row>
    <row r="95" spans="1:100" s="277" customFormat="1" ht="13.5" thickBot="1" x14ac:dyDescent="0.25">
      <c r="A95" s="129"/>
      <c r="B95" s="39" t="s">
        <v>90</v>
      </c>
      <c r="C95" s="286"/>
      <c r="D95" s="353"/>
      <c r="E95" s="126"/>
      <c r="F95" s="310"/>
      <c r="G95" s="282">
        <f t="shared" si="13"/>
        <v>0</v>
      </c>
      <c r="H95" s="67"/>
      <c r="I95" s="67"/>
      <c r="J95" s="67"/>
      <c r="K95" s="67"/>
      <c r="L95" s="67"/>
      <c r="M95" s="67"/>
      <c r="N95" s="283"/>
      <c r="O95" s="76"/>
      <c r="P95" s="76"/>
      <c r="Q95" s="76"/>
      <c r="R95" s="127"/>
      <c r="S95" s="306">
        <f t="shared" si="12"/>
        <v>0</v>
      </c>
      <c r="T95" s="129"/>
      <c r="U95" s="129"/>
      <c r="V95" s="315" t="s">
        <v>60</v>
      </c>
      <c r="W95" s="316" t="s">
        <v>60</v>
      </c>
      <c r="X95" s="316" t="s">
        <v>60</v>
      </c>
      <c r="Y95" s="316" t="s">
        <v>60</v>
      </c>
      <c r="Z95" s="316" t="s">
        <v>60</v>
      </c>
      <c r="AA95" s="316" t="s">
        <v>60</v>
      </c>
      <c r="AB95" s="316" t="s">
        <v>60</v>
      </c>
      <c r="AC95" s="316" t="s">
        <v>60</v>
      </c>
      <c r="AD95" s="316" t="s">
        <v>60</v>
      </c>
      <c r="AE95" s="316" t="s">
        <v>60</v>
      </c>
      <c r="AF95" s="316" t="s">
        <v>60</v>
      </c>
      <c r="AG95" s="316" t="s">
        <v>60</v>
      </c>
      <c r="AH95" s="316" t="s">
        <v>60</v>
      </c>
      <c r="AI95" s="316" t="s">
        <v>60</v>
      </c>
      <c r="AJ95" s="316" t="s">
        <v>60</v>
      </c>
      <c r="AK95" s="316" t="s">
        <v>60</v>
      </c>
      <c r="AL95" s="316" t="s">
        <v>60</v>
      </c>
      <c r="AM95" s="316" t="s">
        <v>60</v>
      </c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</row>
    <row r="96" spans="1:100" s="277" customFormat="1" ht="18" customHeight="1" thickBot="1" x14ac:dyDescent="0.25">
      <c r="A96" s="129"/>
      <c r="B96" s="270"/>
      <c r="C96" s="286"/>
      <c r="D96" s="284"/>
      <c r="E96" s="285"/>
      <c r="F96" s="284"/>
      <c r="G96" s="284"/>
      <c r="H96" s="284"/>
      <c r="I96" s="284"/>
      <c r="J96" s="284"/>
      <c r="K96" s="284"/>
      <c r="L96" s="284"/>
      <c r="M96" s="284"/>
      <c r="N96" s="300"/>
      <c r="O96" s="76"/>
      <c r="P96" s="76"/>
      <c r="Q96" s="76"/>
      <c r="R96" s="127"/>
      <c r="S96" s="202"/>
      <c r="T96" s="129"/>
      <c r="U96" s="129"/>
      <c r="V96" s="315" t="s">
        <v>60</v>
      </c>
      <c r="W96" s="316" t="s">
        <v>60</v>
      </c>
      <c r="X96" s="316" t="s">
        <v>60</v>
      </c>
      <c r="Y96" s="316" t="s">
        <v>60</v>
      </c>
      <c r="Z96" s="316" t="s">
        <v>60</v>
      </c>
      <c r="AA96" s="316" t="s">
        <v>60</v>
      </c>
      <c r="AB96" s="316" t="s">
        <v>60</v>
      </c>
      <c r="AC96" s="316" t="s">
        <v>60</v>
      </c>
      <c r="AD96" s="316" t="s">
        <v>60</v>
      </c>
      <c r="AE96" s="316" t="s">
        <v>60</v>
      </c>
      <c r="AF96" s="316" t="s">
        <v>60</v>
      </c>
      <c r="AG96" s="316" t="s">
        <v>60</v>
      </c>
      <c r="AH96" s="316" t="s">
        <v>60</v>
      </c>
      <c r="AI96" s="316" t="s">
        <v>60</v>
      </c>
      <c r="AJ96" s="316" t="s">
        <v>60</v>
      </c>
      <c r="AK96" s="316" t="s">
        <v>60</v>
      </c>
      <c r="AL96" s="316" t="s">
        <v>60</v>
      </c>
      <c r="AM96" s="316" t="s">
        <v>60</v>
      </c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</row>
    <row r="97" spans="1:100" s="277" customFormat="1" ht="18" customHeight="1" thickBot="1" x14ac:dyDescent="0.25">
      <c r="A97" s="129"/>
      <c r="B97" s="18" t="s">
        <v>31</v>
      </c>
      <c r="C97" s="286"/>
      <c r="D97" s="43">
        <f>SUM(D98:D102)</f>
        <v>0</v>
      </c>
      <c r="E97" s="31"/>
      <c r="F97" s="53">
        <f>SUM(F98:F102)</f>
        <v>0</v>
      </c>
      <c r="G97" s="47">
        <f>SUM(G98:G102)</f>
        <v>0</v>
      </c>
      <c r="H97" s="48"/>
      <c r="I97" s="48"/>
      <c r="J97" s="48"/>
      <c r="K97" s="48"/>
      <c r="L97" s="48"/>
      <c r="M97" s="48"/>
      <c r="N97" s="418" t="s">
        <v>388</v>
      </c>
      <c r="O97" s="311"/>
      <c r="P97" s="311"/>
      <c r="Q97" s="311"/>
      <c r="R97" s="127"/>
      <c r="S97" s="201">
        <f t="shared" ref="S97:S102" si="14">IFERROR(D97/$D$46,0)</f>
        <v>0</v>
      </c>
      <c r="T97" s="129"/>
      <c r="U97" s="129"/>
      <c r="V97" s="315" t="s">
        <v>60</v>
      </c>
      <c r="W97" s="316" t="s">
        <v>60</v>
      </c>
      <c r="X97" s="316" t="s">
        <v>60</v>
      </c>
      <c r="Y97" s="316" t="s">
        <v>60</v>
      </c>
      <c r="Z97" s="316" t="s">
        <v>60</v>
      </c>
      <c r="AA97" s="316" t="s">
        <v>60</v>
      </c>
      <c r="AB97" s="316" t="s">
        <v>60</v>
      </c>
      <c r="AC97" s="316" t="s">
        <v>60</v>
      </c>
      <c r="AD97" s="316" t="s">
        <v>60</v>
      </c>
      <c r="AE97" s="316" t="s">
        <v>60</v>
      </c>
      <c r="AF97" s="316" t="s">
        <v>60</v>
      </c>
      <c r="AG97" s="316" t="s">
        <v>60</v>
      </c>
      <c r="AH97" s="316" t="s">
        <v>60</v>
      </c>
      <c r="AI97" s="316" t="s">
        <v>60</v>
      </c>
      <c r="AJ97" s="316" t="s">
        <v>60</v>
      </c>
      <c r="AK97" s="316" t="s">
        <v>60</v>
      </c>
      <c r="AL97" s="316" t="s">
        <v>60</v>
      </c>
      <c r="AM97" s="316" t="s">
        <v>60</v>
      </c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</row>
    <row r="98" spans="1:100" s="277" customFormat="1" ht="12.75" x14ac:dyDescent="0.2">
      <c r="A98" s="129"/>
      <c r="B98" s="262" t="s">
        <v>12</v>
      </c>
      <c r="C98" s="286"/>
      <c r="D98" s="358"/>
      <c r="E98" s="126"/>
      <c r="F98" s="191"/>
      <c r="G98" s="190">
        <f t="shared" ref="G98" si="15">D98</f>
        <v>0</v>
      </c>
      <c r="H98" s="67"/>
      <c r="I98" s="67"/>
      <c r="J98" s="67"/>
      <c r="K98" s="67"/>
      <c r="L98" s="67"/>
      <c r="M98" s="67"/>
      <c r="N98" s="171"/>
      <c r="O98" s="76"/>
      <c r="P98" s="76"/>
      <c r="Q98" s="76"/>
      <c r="R98" s="127"/>
      <c r="S98" s="291">
        <f t="shared" si="14"/>
        <v>0</v>
      </c>
      <c r="T98" s="129"/>
      <c r="U98" s="129"/>
      <c r="V98" s="315" t="s">
        <v>60</v>
      </c>
      <c r="W98" s="316" t="s">
        <v>60</v>
      </c>
      <c r="X98" s="316" t="s">
        <v>60</v>
      </c>
      <c r="Y98" s="316" t="s">
        <v>60</v>
      </c>
      <c r="Z98" s="316" t="s">
        <v>60</v>
      </c>
      <c r="AA98" s="316" t="s">
        <v>60</v>
      </c>
      <c r="AB98" s="316" t="s">
        <v>60</v>
      </c>
      <c r="AC98" s="316" t="s">
        <v>60</v>
      </c>
      <c r="AD98" s="316" t="s">
        <v>60</v>
      </c>
      <c r="AE98" s="316" t="s">
        <v>60</v>
      </c>
      <c r="AF98" s="316" t="s">
        <v>60</v>
      </c>
      <c r="AG98" s="316" t="s">
        <v>60</v>
      </c>
      <c r="AH98" s="316" t="s">
        <v>61</v>
      </c>
      <c r="AI98" s="316" t="s">
        <v>60</v>
      </c>
      <c r="AJ98" s="316" t="s">
        <v>60</v>
      </c>
      <c r="AK98" s="316" t="s">
        <v>60</v>
      </c>
      <c r="AL98" s="316" t="s">
        <v>60</v>
      </c>
      <c r="AM98" s="316" t="s">
        <v>60</v>
      </c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</row>
    <row r="99" spans="1:100" s="277" customFormat="1" ht="12.75" x14ac:dyDescent="0.2">
      <c r="A99" s="129"/>
      <c r="B99" s="194" t="s">
        <v>81</v>
      </c>
      <c r="C99" s="286"/>
      <c r="D99" s="352"/>
      <c r="E99" s="126"/>
      <c r="F99" s="192"/>
      <c r="G99" s="192">
        <f>D99</f>
        <v>0</v>
      </c>
      <c r="H99" s="67"/>
      <c r="I99" s="67"/>
      <c r="J99" s="67"/>
      <c r="K99" s="67"/>
      <c r="L99" s="67"/>
      <c r="M99" s="67"/>
      <c r="N99" s="189"/>
      <c r="O99" s="76"/>
      <c r="P99" s="76"/>
      <c r="Q99" s="76"/>
      <c r="R99" s="127"/>
      <c r="S99" s="293">
        <f t="shared" si="14"/>
        <v>0</v>
      </c>
      <c r="T99" s="129"/>
      <c r="U99" s="129"/>
      <c r="V99" s="315" t="s">
        <v>60</v>
      </c>
      <c r="W99" s="316" t="s">
        <v>60</v>
      </c>
      <c r="X99" s="316" t="s">
        <v>60</v>
      </c>
      <c r="Y99" s="316" t="s">
        <v>60</v>
      </c>
      <c r="Z99" s="316" t="s">
        <v>60</v>
      </c>
      <c r="AA99" s="316" t="s">
        <v>60</v>
      </c>
      <c r="AB99" s="316" t="s">
        <v>60</v>
      </c>
      <c r="AC99" s="316" t="s">
        <v>60</v>
      </c>
      <c r="AD99" s="316" t="s">
        <v>60</v>
      </c>
      <c r="AE99" s="316" t="s">
        <v>60</v>
      </c>
      <c r="AF99" s="316" t="s">
        <v>60</v>
      </c>
      <c r="AG99" s="316" t="s">
        <v>60</v>
      </c>
      <c r="AH99" s="316" t="s">
        <v>61</v>
      </c>
      <c r="AI99" s="316" t="s">
        <v>60</v>
      </c>
      <c r="AJ99" s="316" t="s">
        <v>60</v>
      </c>
      <c r="AK99" s="316" t="s">
        <v>60</v>
      </c>
      <c r="AL99" s="316" t="s">
        <v>60</v>
      </c>
      <c r="AM99" s="316" t="s">
        <v>60</v>
      </c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</row>
    <row r="100" spans="1:100" s="277" customFormat="1" ht="12.75" x14ac:dyDescent="0.2">
      <c r="A100" s="129"/>
      <c r="B100" s="194" t="s">
        <v>79</v>
      </c>
      <c r="C100" s="286"/>
      <c r="D100" s="352"/>
      <c r="E100" s="126"/>
      <c r="F100" s="192"/>
      <c r="G100" s="192">
        <f>D100</f>
        <v>0</v>
      </c>
      <c r="H100" s="67"/>
      <c r="I100" s="67"/>
      <c r="J100" s="67"/>
      <c r="K100" s="67"/>
      <c r="L100" s="67"/>
      <c r="M100" s="67"/>
      <c r="N100" s="189"/>
      <c r="O100" s="76"/>
      <c r="P100" s="76"/>
      <c r="Q100" s="76"/>
      <c r="R100" s="127"/>
      <c r="S100" s="293">
        <f t="shared" si="14"/>
        <v>0</v>
      </c>
      <c r="T100" s="129"/>
      <c r="U100" s="129"/>
      <c r="V100" s="315" t="s">
        <v>60</v>
      </c>
      <c r="W100" s="316" t="s">
        <v>60</v>
      </c>
      <c r="X100" s="316" t="s">
        <v>60</v>
      </c>
      <c r="Y100" s="316" t="s">
        <v>60</v>
      </c>
      <c r="Z100" s="316" t="s">
        <v>60</v>
      </c>
      <c r="AA100" s="316" t="s">
        <v>60</v>
      </c>
      <c r="AB100" s="316" t="s">
        <v>60</v>
      </c>
      <c r="AC100" s="316" t="s">
        <v>60</v>
      </c>
      <c r="AD100" s="316" t="s">
        <v>61</v>
      </c>
      <c r="AE100" s="316" t="s">
        <v>60</v>
      </c>
      <c r="AF100" s="316" t="s">
        <v>60</v>
      </c>
      <c r="AG100" s="316" t="s">
        <v>60</v>
      </c>
      <c r="AH100" s="316" t="s">
        <v>60</v>
      </c>
      <c r="AI100" s="316" t="s">
        <v>60</v>
      </c>
      <c r="AJ100" s="316" t="s">
        <v>60</v>
      </c>
      <c r="AK100" s="316" t="s">
        <v>60</v>
      </c>
      <c r="AL100" s="316" t="s">
        <v>60</v>
      </c>
      <c r="AM100" s="316" t="s">
        <v>60</v>
      </c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</row>
    <row r="101" spans="1:100" s="277" customFormat="1" ht="12.75" x14ac:dyDescent="0.2">
      <c r="A101" s="129"/>
      <c r="B101" s="194" t="s">
        <v>73</v>
      </c>
      <c r="C101" s="286"/>
      <c r="D101" s="352"/>
      <c r="E101" s="126"/>
      <c r="F101" s="192"/>
      <c r="G101" s="192">
        <f>D101</f>
        <v>0</v>
      </c>
      <c r="H101" s="67"/>
      <c r="I101" s="67"/>
      <c r="J101" s="67"/>
      <c r="K101" s="67"/>
      <c r="L101" s="67"/>
      <c r="M101" s="67"/>
      <c r="N101" s="189"/>
      <c r="O101" s="76"/>
      <c r="P101" s="76"/>
      <c r="Q101" s="76"/>
      <c r="R101" s="127"/>
      <c r="S101" s="293">
        <f t="shared" si="14"/>
        <v>0</v>
      </c>
      <c r="T101" s="129"/>
      <c r="U101" s="129"/>
      <c r="V101" s="315" t="s">
        <v>60</v>
      </c>
      <c r="W101" s="316" t="s">
        <v>60</v>
      </c>
      <c r="X101" s="316" t="s">
        <v>60</v>
      </c>
      <c r="Y101" s="316" t="s">
        <v>60</v>
      </c>
      <c r="Z101" s="316" t="s">
        <v>60</v>
      </c>
      <c r="AA101" s="316" t="s">
        <v>60</v>
      </c>
      <c r="AB101" s="316" t="s">
        <v>60</v>
      </c>
      <c r="AC101" s="316" t="s">
        <v>60</v>
      </c>
      <c r="AD101" s="316" t="s">
        <v>60</v>
      </c>
      <c r="AE101" s="316" t="s">
        <v>60</v>
      </c>
      <c r="AF101" s="316" t="s">
        <v>60</v>
      </c>
      <c r="AG101" s="316" t="s">
        <v>60</v>
      </c>
      <c r="AH101" s="316" t="s">
        <v>61</v>
      </c>
      <c r="AI101" s="316" t="s">
        <v>60</v>
      </c>
      <c r="AJ101" s="316" t="s">
        <v>60</v>
      </c>
      <c r="AK101" s="316" t="s">
        <v>60</v>
      </c>
      <c r="AL101" s="316" t="s">
        <v>60</v>
      </c>
      <c r="AM101" s="316" t="s">
        <v>60</v>
      </c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</row>
    <row r="102" spans="1:100" s="277" customFormat="1" ht="13.5" thickBot="1" x14ac:dyDescent="0.25">
      <c r="A102" s="129"/>
      <c r="B102" s="174" t="s">
        <v>80</v>
      </c>
      <c r="C102" s="286"/>
      <c r="D102" s="355"/>
      <c r="E102" s="126"/>
      <c r="F102" s="164"/>
      <c r="G102" s="163">
        <f>D102</f>
        <v>0</v>
      </c>
      <c r="H102" s="67"/>
      <c r="I102" s="67"/>
      <c r="J102" s="67"/>
      <c r="K102" s="67"/>
      <c r="L102" s="67"/>
      <c r="M102" s="67"/>
      <c r="N102" s="176"/>
      <c r="O102" s="76"/>
      <c r="P102" s="76"/>
      <c r="Q102" s="76"/>
      <c r="R102" s="127"/>
      <c r="S102" s="299">
        <f t="shared" si="14"/>
        <v>0</v>
      </c>
      <c r="T102" s="129"/>
      <c r="U102" s="129"/>
      <c r="V102" s="315" t="s">
        <v>60</v>
      </c>
      <c r="W102" s="316" t="s">
        <v>60</v>
      </c>
      <c r="X102" s="316" t="s">
        <v>60</v>
      </c>
      <c r="Y102" s="316" t="s">
        <v>60</v>
      </c>
      <c r="Z102" s="316" t="s">
        <v>60</v>
      </c>
      <c r="AA102" s="316" t="s">
        <v>60</v>
      </c>
      <c r="AB102" s="316" t="s">
        <v>60</v>
      </c>
      <c r="AC102" s="316" t="s">
        <v>60</v>
      </c>
      <c r="AD102" s="316" t="s">
        <v>60</v>
      </c>
      <c r="AE102" s="316" t="s">
        <v>60</v>
      </c>
      <c r="AF102" s="316" t="s">
        <v>60</v>
      </c>
      <c r="AG102" s="316" t="s">
        <v>60</v>
      </c>
      <c r="AH102" s="316" t="s">
        <v>60</v>
      </c>
      <c r="AI102" s="316" t="s">
        <v>60</v>
      </c>
      <c r="AJ102" s="316" t="s">
        <v>60</v>
      </c>
      <c r="AK102" s="316" t="s">
        <v>60</v>
      </c>
      <c r="AL102" s="316" t="s">
        <v>60</v>
      </c>
      <c r="AM102" s="316" t="s">
        <v>60</v>
      </c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</row>
    <row r="103" spans="1:100" s="9" customFormat="1" ht="18" customHeight="1" thickBot="1" x14ac:dyDescent="0.25">
      <c r="A103" s="132"/>
      <c r="B103" s="270"/>
      <c r="C103" s="286"/>
      <c r="D103" s="284"/>
      <c r="E103" s="285"/>
      <c r="F103" s="284"/>
      <c r="G103" s="284"/>
      <c r="H103" s="284"/>
      <c r="I103" s="284"/>
      <c r="J103" s="284"/>
      <c r="K103" s="284"/>
      <c r="L103" s="284"/>
      <c r="M103" s="284"/>
      <c r="N103" s="76"/>
      <c r="O103" s="76"/>
      <c r="P103" s="76"/>
      <c r="Q103" s="76"/>
      <c r="R103" s="22"/>
      <c r="S103" s="202"/>
      <c r="T103" s="132"/>
      <c r="U103" s="132"/>
      <c r="V103" s="315" t="s">
        <v>60</v>
      </c>
      <c r="W103" s="316" t="s">
        <v>60</v>
      </c>
      <c r="X103" s="316" t="s">
        <v>60</v>
      </c>
      <c r="Y103" s="316" t="s">
        <v>60</v>
      </c>
      <c r="Z103" s="316" t="s">
        <v>60</v>
      </c>
      <c r="AA103" s="316" t="s">
        <v>60</v>
      </c>
      <c r="AB103" s="316" t="s">
        <v>60</v>
      </c>
      <c r="AC103" s="316" t="s">
        <v>60</v>
      </c>
      <c r="AD103" s="316" t="s">
        <v>60</v>
      </c>
      <c r="AE103" s="316" t="s">
        <v>60</v>
      </c>
      <c r="AF103" s="316" t="s">
        <v>60</v>
      </c>
      <c r="AG103" s="316" t="s">
        <v>60</v>
      </c>
      <c r="AH103" s="316" t="s">
        <v>60</v>
      </c>
      <c r="AI103" s="316" t="s">
        <v>60</v>
      </c>
      <c r="AJ103" s="316" t="s">
        <v>60</v>
      </c>
      <c r="AK103" s="316" t="s">
        <v>60</v>
      </c>
      <c r="AL103" s="316" t="s">
        <v>60</v>
      </c>
      <c r="AM103" s="316" t="s">
        <v>60</v>
      </c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</row>
    <row r="104" spans="1:100" s="9" customFormat="1" ht="18" customHeight="1" thickBot="1" x14ac:dyDescent="0.25">
      <c r="A104" s="132"/>
      <c r="B104" s="18" t="s">
        <v>20</v>
      </c>
      <c r="C104" s="8"/>
      <c r="D104" s="43">
        <f>SUM(D105:D122)</f>
        <v>0</v>
      </c>
      <c r="E104" s="31"/>
      <c r="F104" s="53">
        <f>SUM(F105:F122)</f>
        <v>0</v>
      </c>
      <c r="G104" s="47">
        <f>SUM(G105:G122)</f>
        <v>0</v>
      </c>
      <c r="H104" s="48"/>
      <c r="I104" s="47">
        <f>SUM(I105:I122)</f>
        <v>0</v>
      </c>
      <c r="J104" s="134"/>
      <c r="K104" s="47">
        <f>SUM(K105:K122)</f>
        <v>0</v>
      </c>
      <c r="L104" s="48"/>
      <c r="M104" s="48"/>
      <c r="N104" s="418" t="s">
        <v>388</v>
      </c>
      <c r="O104" s="307"/>
      <c r="P104" s="307"/>
      <c r="Q104" s="307"/>
      <c r="R104" s="127"/>
      <c r="S104" s="201">
        <f t="shared" ref="S104:S122" si="16">IFERROR(D104/$D$46,0)</f>
        <v>0</v>
      </c>
      <c r="T104" s="129"/>
      <c r="U104" s="129"/>
      <c r="V104" s="315" t="s">
        <v>60</v>
      </c>
      <c r="W104" s="316" t="s">
        <v>60</v>
      </c>
      <c r="X104" s="316" t="s">
        <v>60</v>
      </c>
      <c r="Y104" s="316" t="s">
        <v>60</v>
      </c>
      <c r="Z104" s="316" t="s">
        <v>60</v>
      </c>
      <c r="AA104" s="316" t="s">
        <v>60</v>
      </c>
      <c r="AB104" s="316" t="s">
        <v>60</v>
      </c>
      <c r="AC104" s="316" t="s">
        <v>60</v>
      </c>
      <c r="AD104" s="316" t="s">
        <v>60</v>
      </c>
      <c r="AE104" s="316" t="s">
        <v>60</v>
      </c>
      <c r="AF104" s="316" t="s">
        <v>60</v>
      </c>
      <c r="AG104" s="316" t="s">
        <v>60</v>
      </c>
      <c r="AH104" s="316" t="s">
        <v>60</v>
      </c>
      <c r="AI104" s="316" t="s">
        <v>60</v>
      </c>
      <c r="AJ104" s="316" t="s">
        <v>60</v>
      </c>
      <c r="AK104" s="316" t="s">
        <v>60</v>
      </c>
      <c r="AL104" s="316" t="s">
        <v>60</v>
      </c>
      <c r="AM104" s="316" t="s">
        <v>60</v>
      </c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</row>
    <row r="105" spans="1:100" s="9" customFormat="1" ht="12.75" x14ac:dyDescent="0.2">
      <c r="A105" s="132"/>
      <c r="B105" s="262" t="s">
        <v>27</v>
      </c>
      <c r="C105" s="8"/>
      <c r="D105" s="130"/>
      <c r="E105" s="31"/>
      <c r="F105" s="191"/>
      <c r="G105" s="190">
        <f t="shared" ref="G105:G115" si="17">D105</f>
        <v>0</v>
      </c>
      <c r="H105" s="67"/>
      <c r="I105" s="67"/>
      <c r="J105" s="67"/>
      <c r="K105" s="375"/>
      <c r="L105" s="67"/>
      <c r="M105" s="67"/>
      <c r="N105" s="171"/>
      <c r="O105" s="307"/>
      <c r="P105" s="307"/>
      <c r="Q105" s="307"/>
      <c r="R105" s="127"/>
      <c r="S105" s="312">
        <f t="shared" si="16"/>
        <v>0</v>
      </c>
      <c r="T105" s="129"/>
      <c r="U105" s="129"/>
      <c r="V105" s="315" t="s">
        <v>60</v>
      </c>
      <c r="W105" s="316" t="s">
        <v>60</v>
      </c>
      <c r="X105" s="316" t="s">
        <v>60</v>
      </c>
      <c r="Y105" s="316" t="s">
        <v>60</v>
      </c>
      <c r="Z105" s="316" t="s">
        <v>60</v>
      </c>
      <c r="AA105" s="316" t="s">
        <v>60</v>
      </c>
      <c r="AB105" s="316" t="s">
        <v>60</v>
      </c>
      <c r="AC105" s="316" t="s">
        <v>60</v>
      </c>
      <c r="AD105" s="316" t="s">
        <v>60</v>
      </c>
      <c r="AE105" s="316" t="s">
        <v>60</v>
      </c>
      <c r="AF105" s="316" t="s">
        <v>60</v>
      </c>
      <c r="AG105" s="316" t="s">
        <v>60</v>
      </c>
      <c r="AH105" s="316" t="s">
        <v>60</v>
      </c>
      <c r="AI105" s="316" t="s">
        <v>60</v>
      </c>
      <c r="AJ105" s="316" t="s">
        <v>60</v>
      </c>
      <c r="AK105" s="316" t="s">
        <v>60</v>
      </c>
      <c r="AL105" s="316" t="s">
        <v>60</v>
      </c>
      <c r="AM105" s="316" t="s">
        <v>60</v>
      </c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</row>
    <row r="106" spans="1:100" s="9" customFormat="1" ht="13.5" thickBot="1" x14ac:dyDescent="0.25">
      <c r="A106" s="132"/>
      <c r="B106" s="194" t="s">
        <v>7</v>
      </c>
      <c r="C106" s="8"/>
      <c r="D106" s="352"/>
      <c r="E106" s="31"/>
      <c r="F106" s="192"/>
      <c r="G106" s="192">
        <f t="shared" si="17"/>
        <v>0</v>
      </c>
      <c r="H106" s="67"/>
      <c r="I106" s="67"/>
      <c r="J106" s="67"/>
      <c r="K106" s="376"/>
      <c r="L106" s="67"/>
      <c r="M106" s="67"/>
      <c r="N106" s="189"/>
      <c r="O106" s="307"/>
      <c r="P106" s="307"/>
      <c r="Q106" s="307"/>
      <c r="R106" s="127"/>
      <c r="S106" s="293">
        <f t="shared" si="16"/>
        <v>0</v>
      </c>
      <c r="T106" s="129"/>
      <c r="U106" s="129"/>
      <c r="V106" s="315" t="s">
        <v>60</v>
      </c>
      <c r="W106" s="316" t="s">
        <v>60</v>
      </c>
      <c r="X106" s="316" t="s">
        <v>60</v>
      </c>
      <c r="Y106" s="316" t="s">
        <v>60</v>
      </c>
      <c r="Z106" s="316" t="s">
        <v>60</v>
      </c>
      <c r="AA106" s="316" t="s">
        <v>60</v>
      </c>
      <c r="AB106" s="316" t="s">
        <v>60</v>
      </c>
      <c r="AC106" s="316" t="s">
        <v>60</v>
      </c>
      <c r="AD106" s="316" t="s">
        <v>60</v>
      </c>
      <c r="AE106" s="316" t="s">
        <v>60</v>
      </c>
      <c r="AF106" s="316" t="s">
        <v>60</v>
      </c>
      <c r="AG106" s="316" t="s">
        <v>60</v>
      </c>
      <c r="AH106" s="316" t="s">
        <v>61</v>
      </c>
      <c r="AI106" s="316" t="s">
        <v>60</v>
      </c>
      <c r="AJ106" s="316" t="s">
        <v>60</v>
      </c>
      <c r="AK106" s="316" t="s">
        <v>60</v>
      </c>
      <c r="AL106" s="316" t="s">
        <v>60</v>
      </c>
      <c r="AM106" s="316" t="s">
        <v>60</v>
      </c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</row>
    <row r="107" spans="1:100" s="9" customFormat="1" ht="12.75" x14ac:dyDescent="0.2">
      <c r="A107" s="132"/>
      <c r="B107" s="194" t="s">
        <v>8</v>
      </c>
      <c r="C107" s="8"/>
      <c r="D107" s="352"/>
      <c r="E107" s="31"/>
      <c r="F107" s="192"/>
      <c r="G107" s="192">
        <f t="shared" si="17"/>
        <v>0</v>
      </c>
      <c r="H107" s="67"/>
      <c r="I107" s="67"/>
      <c r="J107" s="67"/>
      <c r="K107" s="67"/>
      <c r="L107" s="67"/>
      <c r="M107" s="67"/>
      <c r="N107" s="189"/>
      <c r="O107" s="307"/>
      <c r="P107" s="307"/>
      <c r="Q107" s="307"/>
      <c r="R107" s="127"/>
      <c r="S107" s="293">
        <f t="shared" si="16"/>
        <v>0</v>
      </c>
      <c r="T107" s="129"/>
      <c r="U107" s="129"/>
      <c r="V107" s="315" t="s">
        <v>60</v>
      </c>
      <c r="W107" s="316" t="s">
        <v>60</v>
      </c>
      <c r="X107" s="316" t="s">
        <v>60</v>
      </c>
      <c r="Y107" s="316" t="s">
        <v>60</v>
      </c>
      <c r="Z107" s="316" t="s">
        <v>60</v>
      </c>
      <c r="AA107" s="316" t="s">
        <v>60</v>
      </c>
      <c r="AB107" s="316" t="s">
        <v>60</v>
      </c>
      <c r="AC107" s="316" t="s">
        <v>60</v>
      </c>
      <c r="AD107" s="316" t="s">
        <v>60</v>
      </c>
      <c r="AE107" s="316" t="s">
        <v>60</v>
      </c>
      <c r="AF107" s="316" t="s">
        <v>60</v>
      </c>
      <c r="AG107" s="316" t="s">
        <v>60</v>
      </c>
      <c r="AH107" s="316" t="s">
        <v>60</v>
      </c>
      <c r="AI107" s="316" t="s">
        <v>60</v>
      </c>
      <c r="AJ107" s="316" t="s">
        <v>60</v>
      </c>
      <c r="AK107" s="316" t="s">
        <v>60</v>
      </c>
      <c r="AL107" s="316" t="s">
        <v>60</v>
      </c>
      <c r="AM107" s="316" t="s">
        <v>60</v>
      </c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</row>
    <row r="108" spans="1:100" s="9" customFormat="1" ht="12.75" x14ac:dyDescent="0.2">
      <c r="A108" s="132"/>
      <c r="B108" s="194" t="s">
        <v>18</v>
      </c>
      <c r="C108" s="8"/>
      <c r="D108" s="352"/>
      <c r="E108" s="31"/>
      <c r="F108" s="192"/>
      <c r="G108" s="192">
        <f t="shared" si="17"/>
        <v>0</v>
      </c>
      <c r="H108" s="67"/>
      <c r="I108" s="67"/>
      <c r="J108" s="67"/>
      <c r="K108" s="67"/>
      <c r="L108" s="67"/>
      <c r="M108" s="67"/>
      <c r="N108" s="189"/>
      <c r="O108" s="307"/>
      <c r="P108" s="307"/>
      <c r="Q108" s="307"/>
      <c r="R108" s="127"/>
      <c r="S108" s="293">
        <f t="shared" si="16"/>
        <v>0</v>
      </c>
      <c r="T108" s="129"/>
      <c r="U108" s="129"/>
      <c r="V108" s="315" t="s">
        <v>60</v>
      </c>
      <c r="W108" s="316" t="s">
        <v>60</v>
      </c>
      <c r="X108" s="316" t="s">
        <v>60</v>
      </c>
      <c r="Y108" s="316" t="s">
        <v>60</v>
      </c>
      <c r="Z108" s="316" t="s">
        <v>60</v>
      </c>
      <c r="AA108" s="316" t="s">
        <v>60</v>
      </c>
      <c r="AB108" s="316" t="s">
        <v>60</v>
      </c>
      <c r="AC108" s="316" t="s">
        <v>60</v>
      </c>
      <c r="AD108" s="316" t="s">
        <v>60</v>
      </c>
      <c r="AE108" s="316" t="s">
        <v>60</v>
      </c>
      <c r="AF108" s="316" t="s">
        <v>60</v>
      </c>
      <c r="AG108" s="316" t="s">
        <v>60</v>
      </c>
      <c r="AH108" s="316" t="s">
        <v>61</v>
      </c>
      <c r="AI108" s="316" t="s">
        <v>60</v>
      </c>
      <c r="AJ108" s="316" t="s">
        <v>60</v>
      </c>
      <c r="AK108" s="316" t="s">
        <v>60</v>
      </c>
      <c r="AL108" s="316" t="s">
        <v>60</v>
      </c>
      <c r="AM108" s="316" t="s">
        <v>60</v>
      </c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</row>
    <row r="109" spans="1:100" s="9" customFormat="1" ht="12.75" x14ac:dyDescent="0.2">
      <c r="A109" s="132"/>
      <c r="B109" s="194" t="s">
        <v>76</v>
      </c>
      <c r="C109" s="8"/>
      <c r="D109" s="352"/>
      <c r="E109" s="31"/>
      <c r="F109" s="192"/>
      <c r="G109" s="192">
        <f t="shared" si="17"/>
        <v>0</v>
      </c>
      <c r="H109" s="67"/>
      <c r="I109" s="67"/>
      <c r="J109" s="67"/>
      <c r="K109" s="67"/>
      <c r="L109" s="67"/>
      <c r="M109" s="67"/>
      <c r="N109" s="189"/>
      <c r="O109" s="307"/>
      <c r="P109" s="307"/>
      <c r="Q109" s="307"/>
      <c r="R109" s="127"/>
      <c r="S109" s="293">
        <f t="shared" si="16"/>
        <v>0</v>
      </c>
      <c r="T109" s="129"/>
      <c r="U109" s="129"/>
      <c r="V109" s="315" t="s">
        <v>60</v>
      </c>
      <c r="W109" s="316" t="s">
        <v>60</v>
      </c>
      <c r="X109" s="316" t="s">
        <v>60</v>
      </c>
      <c r="Y109" s="316" t="s">
        <v>60</v>
      </c>
      <c r="Z109" s="316" t="s">
        <v>60</v>
      </c>
      <c r="AA109" s="316" t="s">
        <v>60</v>
      </c>
      <c r="AB109" s="316" t="s">
        <v>60</v>
      </c>
      <c r="AC109" s="316" t="s">
        <v>60</v>
      </c>
      <c r="AD109" s="316" t="s">
        <v>60</v>
      </c>
      <c r="AE109" s="316" t="s">
        <v>60</v>
      </c>
      <c r="AF109" s="316" t="s">
        <v>60</v>
      </c>
      <c r="AG109" s="316" t="s">
        <v>60</v>
      </c>
      <c r="AH109" s="316" t="s">
        <v>61</v>
      </c>
      <c r="AI109" s="316" t="s">
        <v>60</v>
      </c>
      <c r="AJ109" s="316" t="s">
        <v>60</v>
      </c>
      <c r="AK109" s="316" t="s">
        <v>61</v>
      </c>
      <c r="AL109" s="316" t="s">
        <v>60</v>
      </c>
      <c r="AM109" s="316" t="s">
        <v>60</v>
      </c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</row>
    <row r="110" spans="1:100" s="9" customFormat="1" ht="12.75" x14ac:dyDescent="0.2">
      <c r="A110" s="132"/>
      <c r="B110" s="194" t="s">
        <v>128</v>
      </c>
      <c r="C110" s="8"/>
      <c r="D110" s="352"/>
      <c r="E110" s="31"/>
      <c r="F110" s="192"/>
      <c r="G110" s="192">
        <f t="shared" si="17"/>
        <v>0</v>
      </c>
      <c r="H110" s="67"/>
      <c r="I110" s="67"/>
      <c r="J110" s="67"/>
      <c r="K110" s="67"/>
      <c r="L110" s="67"/>
      <c r="M110" s="67"/>
      <c r="N110" s="189"/>
      <c r="O110" s="307"/>
      <c r="P110" s="307"/>
      <c r="Q110" s="307"/>
      <c r="R110" s="127"/>
      <c r="S110" s="293">
        <f t="shared" si="16"/>
        <v>0</v>
      </c>
      <c r="T110" s="129"/>
      <c r="U110" s="129"/>
      <c r="V110" s="315" t="s">
        <v>60</v>
      </c>
      <c r="W110" s="316" t="s">
        <v>60</v>
      </c>
      <c r="X110" s="316" t="s">
        <v>60</v>
      </c>
      <c r="Y110" s="316" t="s">
        <v>60</v>
      </c>
      <c r="Z110" s="316" t="s">
        <v>60</v>
      </c>
      <c r="AA110" s="316" t="s">
        <v>60</v>
      </c>
      <c r="AB110" s="316" t="s">
        <v>60</v>
      </c>
      <c r="AC110" s="316" t="s">
        <v>60</v>
      </c>
      <c r="AD110" s="316" t="s">
        <v>61</v>
      </c>
      <c r="AE110" s="316" t="s">
        <v>60</v>
      </c>
      <c r="AF110" s="316" t="s">
        <v>60</v>
      </c>
      <c r="AG110" s="316" t="s">
        <v>61</v>
      </c>
      <c r="AH110" s="316" t="s">
        <v>61</v>
      </c>
      <c r="AI110" s="316" t="s">
        <v>60</v>
      </c>
      <c r="AJ110" s="316" t="s">
        <v>61</v>
      </c>
      <c r="AK110" s="316" t="s">
        <v>61</v>
      </c>
      <c r="AL110" s="316" t="s">
        <v>60</v>
      </c>
      <c r="AM110" s="316" t="s">
        <v>60</v>
      </c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</row>
    <row r="111" spans="1:100" s="9" customFormat="1" ht="12.75" x14ac:dyDescent="0.2">
      <c r="A111" s="132"/>
      <c r="B111" s="194" t="s">
        <v>92</v>
      </c>
      <c r="C111" s="8"/>
      <c r="D111" s="352"/>
      <c r="E111" s="31"/>
      <c r="F111" s="192"/>
      <c r="G111" s="192">
        <f t="shared" si="17"/>
        <v>0</v>
      </c>
      <c r="H111" s="67"/>
      <c r="I111" s="67"/>
      <c r="J111" s="67"/>
      <c r="K111" s="67"/>
      <c r="L111" s="67"/>
      <c r="M111" s="67"/>
      <c r="N111" s="189"/>
      <c r="O111" s="307"/>
      <c r="P111" s="307"/>
      <c r="Q111" s="307"/>
      <c r="R111" s="127"/>
      <c r="S111" s="293">
        <f t="shared" si="16"/>
        <v>0</v>
      </c>
      <c r="T111" s="129"/>
      <c r="U111" s="129"/>
      <c r="V111" s="315" t="s">
        <v>60</v>
      </c>
      <c r="W111" s="316" t="s">
        <v>60</v>
      </c>
      <c r="X111" s="316" t="s">
        <v>60</v>
      </c>
      <c r="Y111" s="316" t="s">
        <v>60</v>
      </c>
      <c r="Z111" s="316" t="s">
        <v>60</v>
      </c>
      <c r="AA111" s="316" t="s">
        <v>60</v>
      </c>
      <c r="AB111" s="316" t="s">
        <v>60</v>
      </c>
      <c r="AC111" s="316" t="s">
        <v>60</v>
      </c>
      <c r="AD111" s="316" t="s">
        <v>61</v>
      </c>
      <c r="AE111" s="316" t="s">
        <v>60</v>
      </c>
      <c r="AF111" s="316" t="s">
        <v>60</v>
      </c>
      <c r="AG111" s="316" t="s">
        <v>60</v>
      </c>
      <c r="AH111" s="316" t="s">
        <v>61</v>
      </c>
      <c r="AI111" s="316" t="s">
        <v>60</v>
      </c>
      <c r="AJ111" s="316" t="s">
        <v>60</v>
      </c>
      <c r="AK111" s="316" t="s">
        <v>61</v>
      </c>
      <c r="AL111" s="316" t="s">
        <v>60</v>
      </c>
      <c r="AM111" s="316" t="s">
        <v>60</v>
      </c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</row>
    <row r="112" spans="1:100" s="9" customFormat="1" ht="12.75" hidden="1" x14ac:dyDescent="0.2">
      <c r="A112" s="132"/>
      <c r="B112" s="62" t="s">
        <v>69</v>
      </c>
      <c r="C112" s="8"/>
      <c r="D112" s="365"/>
      <c r="E112" s="31"/>
      <c r="F112" s="170"/>
      <c r="G112" s="278">
        <f t="shared" si="17"/>
        <v>0</v>
      </c>
      <c r="H112" s="67"/>
      <c r="I112" s="67"/>
      <c r="J112" s="67"/>
      <c r="K112" s="67"/>
      <c r="L112" s="67"/>
      <c r="M112" s="67"/>
      <c r="N112" s="366"/>
      <c r="O112" s="307"/>
      <c r="P112" s="307"/>
      <c r="Q112" s="307"/>
      <c r="R112" s="129"/>
      <c r="S112" s="296">
        <f t="shared" si="16"/>
        <v>0</v>
      </c>
      <c r="T112" s="129"/>
      <c r="U112" s="129"/>
      <c r="V112" s="315" t="s">
        <v>60</v>
      </c>
      <c r="W112" s="316" t="s">
        <v>61</v>
      </c>
      <c r="X112" s="316" t="s">
        <v>61</v>
      </c>
      <c r="Y112" s="316" t="s">
        <v>61</v>
      </c>
      <c r="Z112" s="316" t="s">
        <v>61</v>
      </c>
      <c r="AA112" s="316" t="s">
        <v>61</v>
      </c>
      <c r="AB112" s="316" t="s">
        <v>61</v>
      </c>
      <c r="AC112" s="316" t="s">
        <v>61</v>
      </c>
      <c r="AD112" s="316" t="s">
        <v>61</v>
      </c>
      <c r="AE112" s="316" t="s">
        <v>61</v>
      </c>
      <c r="AF112" s="316" t="s">
        <v>61</v>
      </c>
      <c r="AG112" s="316" t="s">
        <v>61</v>
      </c>
      <c r="AH112" s="316" t="s">
        <v>61</v>
      </c>
      <c r="AI112" s="316" t="s">
        <v>61</v>
      </c>
      <c r="AJ112" s="316" t="s">
        <v>61</v>
      </c>
      <c r="AK112" s="316" t="s">
        <v>61</v>
      </c>
      <c r="AL112" s="316" t="s">
        <v>61</v>
      </c>
      <c r="AM112" s="316" t="s">
        <v>61</v>
      </c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</row>
    <row r="113" spans="1:100" s="9" customFormat="1" ht="12.75" x14ac:dyDescent="0.2">
      <c r="A113" s="132"/>
      <c r="B113" s="194" t="s">
        <v>353</v>
      </c>
      <c r="C113" s="8"/>
      <c r="D113" s="352"/>
      <c r="E113" s="31"/>
      <c r="F113" s="192"/>
      <c r="G113" s="192">
        <f t="shared" si="17"/>
        <v>0</v>
      </c>
      <c r="H113" s="67"/>
      <c r="I113" s="67"/>
      <c r="J113" s="67"/>
      <c r="K113" s="67"/>
      <c r="L113" s="67"/>
      <c r="M113" s="67"/>
      <c r="N113" s="189"/>
      <c r="O113" s="307"/>
      <c r="P113" s="307"/>
      <c r="Q113" s="307"/>
      <c r="R113" s="127"/>
      <c r="S113" s="293">
        <f t="shared" si="16"/>
        <v>0</v>
      </c>
      <c r="T113" s="129"/>
      <c r="U113" s="129"/>
      <c r="V113" s="315" t="s">
        <v>60</v>
      </c>
      <c r="W113" s="316" t="s">
        <v>60</v>
      </c>
      <c r="X113" s="316" t="s">
        <v>61</v>
      </c>
      <c r="Y113" s="316" t="s">
        <v>61</v>
      </c>
      <c r="Z113" s="316" t="s">
        <v>60</v>
      </c>
      <c r="AA113" s="316" t="s">
        <v>60</v>
      </c>
      <c r="AB113" s="316" t="s">
        <v>60</v>
      </c>
      <c r="AC113" s="316" t="s">
        <v>60</v>
      </c>
      <c r="AD113" s="316" t="s">
        <v>61</v>
      </c>
      <c r="AE113" s="316" t="s">
        <v>60</v>
      </c>
      <c r="AF113" s="316" t="s">
        <v>60</v>
      </c>
      <c r="AG113" s="316" t="s">
        <v>60</v>
      </c>
      <c r="AH113" s="316" t="s">
        <v>61</v>
      </c>
      <c r="AI113" s="316" t="s">
        <v>61</v>
      </c>
      <c r="AJ113" s="316" t="s">
        <v>61</v>
      </c>
      <c r="AK113" s="316" t="s">
        <v>61</v>
      </c>
      <c r="AL113" s="316" t="s">
        <v>61</v>
      </c>
      <c r="AM113" s="316" t="s">
        <v>61</v>
      </c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</row>
    <row r="114" spans="1:100" s="9" customFormat="1" ht="12.75" x14ac:dyDescent="0.2">
      <c r="A114" s="132"/>
      <c r="B114" s="194" t="s">
        <v>88</v>
      </c>
      <c r="C114" s="286"/>
      <c r="D114" s="352"/>
      <c r="E114" s="126"/>
      <c r="F114" s="192"/>
      <c r="G114" s="192">
        <f t="shared" si="17"/>
        <v>0</v>
      </c>
      <c r="H114" s="67"/>
      <c r="I114" s="67"/>
      <c r="J114" s="67"/>
      <c r="K114" s="67"/>
      <c r="L114" s="67"/>
      <c r="M114" s="67"/>
      <c r="N114" s="189"/>
      <c r="O114" s="76"/>
      <c r="P114" s="76"/>
      <c r="Q114" s="76"/>
      <c r="R114" s="127"/>
      <c r="S114" s="293">
        <f t="shared" si="16"/>
        <v>0</v>
      </c>
      <c r="T114" s="129"/>
      <c r="U114" s="129"/>
      <c r="V114" s="315" t="s">
        <v>60</v>
      </c>
      <c r="W114" s="316" t="s">
        <v>60</v>
      </c>
      <c r="X114" s="316" t="s">
        <v>60</v>
      </c>
      <c r="Y114" s="316" t="s">
        <v>60</v>
      </c>
      <c r="Z114" s="316" t="s">
        <v>60</v>
      </c>
      <c r="AA114" s="316" t="s">
        <v>60</v>
      </c>
      <c r="AB114" s="316" t="s">
        <v>60</v>
      </c>
      <c r="AC114" s="316" t="s">
        <v>60</v>
      </c>
      <c r="AD114" s="316" t="s">
        <v>60</v>
      </c>
      <c r="AE114" s="316" t="s">
        <v>60</v>
      </c>
      <c r="AF114" s="316" t="s">
        <v>60</v>
      </c>
      <c r="AG114" s="316" t="s">
        <v>60</v>
      </c>
      <c r="AH114" s="316" t="s">
        <v>61</v>
      </c>
      <c r="AI114" s="316" t="s">
        <v>60</v>
      </c>
      <c r="AJ114" s="316" t="s">
        <v>60</v>
      </c>
      <c r="AK114" s="316" t="s">
        <v>61</v>
      </c>
      <c r="AL114" s="316" t="s">
        <v>60</v>
      </c>
      <c r="AM114" s="316" t="s">
        <v>60</v>
      </c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</row>
    <row r="115" spans="1:100" s="9" customFormat="1" ht="12.75" x14ac:dyDescent="0.2">
      <c r="A115" s="132"/>
      <c r="B115" s="194" t="s">
        <v>354</v>
      </c>
      <c r="C115" s="286"/>
      <c r="D115" s="352"/>
      <c r="E115" s="126"/>
      <c r="F115" s="192"/>
      <c r="G115" s="192">
        <f t="shared" si="17"/>
        <v>0</v>
      </c>
      <c r="H115" s="67"/>
      <c r="I115" s="67"/>
      <c r="J115" s="67"/>
      <c r="K115" s="67"/>
      <c r="L115" s="67"/>
      <c r="M115" s="67"/>
      <c r="N115" s="189"/>
      <c r="O115" s="76"/>
      <c r="P115" s="76"/>
      <c r="Q115" s="76"/>
      <c r="R115" s="127"/>
      <c r="S115" s="293">
        <f t="shared" si="16"/>
        <v>0</v>
      </c>
      <c r="T115" s="129"/>
      <c r="U115" s="129"/>
      <c r="V115" s="315" t="s">
        <v>60</v>
      </c>
      <c r="W115" s="316" t="s">
        <v>60</v>
      </c>
      <c r="X115" s="316" t="s">
        <v>60</v>
      </c>
      <c r="Y115" s="316" t="s">
        <v>60</v>
      </c>
      <c r="Z115" s="316" t="s">
        <v>60</v>
      </c>
      <c r="AA115" s="316" t="s">
        <v>60</v>
      </c>
      <c r="AB115" s="316" t="s">
        <v>60</v>
      </c>
      <c r="AC115" s="316" t="s">
        <v>60</v>
      </c>
      <c r="AD115" s="316" t="s">
        <v>60</v>
      </c>
      <c r="AE115" s="316" t="s">
        <v>60</v>
      </c>
      <c r="AF115" s="316" t="s">
        <v>60</v>
      </c>
      <c r="AG115" s="316" t="s">
        <v>60</v>
      </c>
      <c r="AH115" s="316" t="s">
        <v>61</v>
      </c>
      <c r="AI115" s="316" t="s">
        <v>60</v>
      </c>
      <c r="AJ115" s="316" t="s">
        <v>60</v>
      </c>
      <c r="AK115" s="316" t="s">
        <v>61</v>
      </c>
      <c r="AL115" s="316" t="s">
        <v>60</v>
      </c>
      <c r="AM115" s="316" t="s">
        <v>60</v>
      </c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</row>
    <row r="116" spans="1:100" s="9" customFormat="1" ht="12.75" x14ac:dyDescent="0.2">
      <c r="A116" s="132"/>
      <c r="B116" s="194" t="s">
        <v>355</v>
      </c>
      <c r="C116" s="8"/>
      <c r="D116" s="352"/>
      <c r="E116" s="31"/>
      <c r="F116" s="192">
        <f>D116</f>
        <v>0</v>
      </c>
      <c r="G116" s="192"/>
      <c r="H116" s="67"/>
      <c r="I116" s="67"/>
      <c r="J116" s="67"/>
      <c r="K116" s="67"/>
      <c r="L116" s="67"/>
      <c r="M116" s="67"/>
      <c r="N116" s="189"/>
      <c r="O116" s="307"/>
      <c r="P116" s="307"/>
      <c r="Q116" s="307"/>
      <c r="R116" s="127"/>
      <c r="S116" s="293">
        <f t="shared" si="16"/>
        <v>0</v>
      </c>
      <c r="T116" s="129"/>
      <c r="U116" s="129"/>
      <c r="V116" s="315" t="s">
        <v>61</v>
      </c>
      <c r="W116" s="316" t="s">
        <v>60</v>
      </c>
      <c r="X116" s="316" t="s">
        <v>61</v>
      </c>
      <c r="Y116" s="316" t="s">
        <v>61</v>
      </c>
      <c r="Z116" s="316" t="s">
        <v>60</v>
      </c>
      <c r="AA116" s="316" t="s">
        <v>61</v>
      </c>
      <c r="AB116" s="316" t="s">
        <v>60</v>
      </c>
      <c r="AC116" s="316" t="s">
        <v>60</v>
      </c>
      <c r="AD116" s="316" t="s">
        <v>61</v>
      </c>
      <c r="AE116" s="316" t="s">
        <v>60</v>
      </c>
      <c r="AF116" s="316" t="s">
        <v>60</v>
      </c>
      <c r="AG116" s="316" t="s">
        <v>61</v>
      </c>
      <c r="AH116" s="316" t="s">
        <v>61</v>
      </c>
      <c r="AI116" s="316" t="s">
        <v>61</v>
      </c>
      <c r="AJ116" s="316" t="s">
        <v>61</v>
      </c>
      <c r="AK116" s="316" t="s">
        <v>61</v>
      </c>
      <c r="AL116" s="316" t="s">
        <v>61</v>
      </c>
      <c r="AM116" s="316" t="s">
        <v>61</v>
      </c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</row>
    <row r="117" spans="1:100" s="9" customFormat="1" ht="12.75" x14ac:dyDescent="0.2">
      <c r="A117" s="132"/>
      <c r="B117" s="194" t="s">
        <v>129</v>
      </c>
      <c r="C117" s="8"/>
      <c r="D117" s="352"/>
      <c r="E117" s="31"/>
      <c r="F117" s="192"/>
      <c r="G117" s="192">
        <f t="shared" ref="G117:G122" si="18">D117</f>
        <v>0</v>
      </c>
      <c r="H117" s="67"/>
      <c r="I117" s="67"/>
      <c r="J117" s="67"/>
      <c r="K117" s="67"/>
      <c r="L117" s="67"/>
      <c r="M117" s="67"/>
      <c r="N117" s="189"/>
      <c r="O117" s="307"/>
      <c r="P117" s="307"/>
      <c r="Q117" s="307"/>
      <c r="R117" s="127"/>
      <c r="S117" s="293">
        <f t="shared" si="16"/>
        <v>0</v>
      </c>
      <c r="T117" s="129"/>
      <c r="U117" s="129"/>
      <c r="V117" s="316" t="s">
        <v>61</v>
      </c>
      <c r="W117" s="316" t="s">
        <v>61</v>
      </c>
      <c r="X117" s="316" t="s">
        <v>61</v>
      </c>
      <c r="Y117" s="316" t="s">
        <v>61</v>
      </c>
      <c r="Z117" s="316" t="s">
        <v>60</v>
      </c>
      <c r="AA117" s="316" t="s">
        <v>61</v>
      </c>
      <c r="AB117" s="316" t="s">
        <v>61</v>
      </c>
      <c r="AC117" s="316" t="s">
        <v>61</v>
      </c>
      <c r="AD117" s="316" t="s">
        <v>61</v>
      </c>
      <c r="AE117" s="316" t="s">
        <v>61</v>
      </c>
      <c r="AF117" s="316" t="s">
        <v>60</v>
      </c>
      <c r="AG117" s="316" t="s">
        <v>61</v>
      </c>
      <c r="AH117" s="316" t="s">
        <v>61</v>
      </c>
      <c r="AI117" s="316" t="s">
        <v>61</v>
      </c>
      <c r="AJ117" s="316" t="s">
        <v>61</v>
      </c>
      <c r="AK117" s="316" t="s">
        <v>61</v>
      </c>
      <c r="AL117" s="316" t="s">
        <v>61</v>
      </c>
      <c r="AM117" s="316" t="s">
        <v>61</v>
      </c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</row>
    <row r="118" spans="1:100" s="9" customFormat="1" ht="12.75" x14ac:dyDescent="0.2">
      <c r="A118" s="132"/>
      <c r="B118" s="194" t="s">
        <v>91</v>
      </c>
      <c r="C118" s="8"/>
      <c r="D118" s="352"/>
      <c r="E118" s="31"/>
      <c r="F118" s="192"/>
      <c r="G118" s="192">
        <f t="shared" si="18"/>
        <v>0</v>
      </c>
      <c r="H118" s="67"/>
      <c r="I118" s="67"/>
      <c r="J118" s="67"/>
      <c r="K118" s="67"/>
      <c r="L118" s="67"/>
      <c r="M118" s="67"/>
      <c r="N118" s="189"/>
      <c r="O118" s="307"/>
      <c r="P118" s="307"/>
      <c r="Q118" s="307"/>
      <c r="R118" s="127"/>
      <c r="S118" s="293">
        <f t="shared" si="16"/>
        <v>0</v>
      </c>
      <c r="T118" s="129"/>
      <c r="U118" s="129"/>
      <c r="V118" s="315" t="s">
        <v>60</v>
      </c>
      <c r="W118" s="316" t="s">
        <v>60</v>
      </c>
      <c r="X118" s="316" t="s">
        <v>60</v>
      </c>
      <c r="Y118" s="316" t="s">
        <v>60</v>
      </c>
      <c r="Z118" s="316" t="s">
        <v>60</v>
      </c>
      <c r="AA118" s="316" t="s">
        <v>60</v>
      </c>
      <c r="AB118" s="316" t="s">
        <v>60</v>
      </c>
      <c r="AC118" s="316" t="s">
        <v>60</v>
      </c>
      <c r="AD118" s="316" t="s">
        <v>60</v>
      </c>
      <c r="AE118" s="316" t="s">
        <v>60</v>
      </c>
      <c r="AF118" s="316" t="s">
        <v>60</v>
      </c>
      <c r="AG118" s="316" t="s">
        <v>60</v>
      </c>
      <c r="AH118" s="316" t="s">
        <v>61</v>
      </c>
      <c r="AI118" s="316" t="s">
        <v>60</v>
      </c>
      <c r="AJ118" s="316" t="s">
        <v>61</v>
      </c>
      <c r="AK118" s="316" t="s">
        <v>61</v>
      </c>
      <c r="AL118" s="316" t="s">
        <v>60</v>
      </c>
      <c r="AM118" s="316" t="s">
        <v>60</v>
      </c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</row>
    <row r="119" spans="1:100" s="9" customFormat="1" ht="12.75" x14ac:dyDescent="0.2">
      <c r="A119" s="132"/>
      <c r="B119" s="194" t="s">
        <v>77</v>
      </c>
      <c r="C119" s="8"/>
      <c r="D119" s="352"/>
      <c r="E119" s="31"/>
      <c r="F119" s="192"/>
      <c r="G119" s="192">
        <f t="shared" si="18"/>
        <v>0</v>
      </c>
      <c r="H119" s="67"/>
      <c r="I119" s="67"/>
      <c r="J119" s="67"/>
      <c r="K119" s="67"/>
      <c r="L119" s="67"/>
      <c r="M119" s="67"/>
      <c r="N119" s="189"/>
      <c r="O119" s="307"/>
      <c r="P119" s="307"/>
      <c r="Q119" s="307"/>
      <c r="R119" s="127"/>
      <c r="S119" s="293">
        <f t="shared" si="16"/>
        <v>0</v>
      </c>
      <c r="T119" s="129"/>
      <c r="U119" s="129"/>
      <c r="V119" s="315" t="s">
        <v>60</v>
      </c>
      <c r="W119" s="316" t="s">
        <v>60</v>
      </c>
      <c r="X119" s="316" t="s">
        <v>60</v>
      </c>
      <c r="Y119" s="316" t="s">
        <v>60</v>
      </c>
      <c r="Z119" s="316" t="s">
        <v>60</v>
      </c>
      <c r="AA119" s="316" t="s">
        <v>60</v>
      </c>
      <c r="AB119" s="316" t="s">
        <v>60</v>
      </c>
      <c r="AC119" s="316" t="s">
        <v>60</v>
      </c>
      <c r="AD119" s="316" t="s">
        <v>60</v>
      </c>
      <c r="AE119" s="316" t="s">
        <v>60</v>
      </c>
      <c r="AF119" s="316" t="s">
        <v>60</v>
      </c>
      <c r="AG119" s="316" t="s">
        <v>60</v>
      </c>
      <c r="AH119" s="316" t="s">
        <v>61</v>
      </c>
      <c r="AI119" s="316" t="s">
        <v>60</v>
      </c>
      <c r="AJ119" s="316" t="s">
        <v>61</v>
      </c>
      <c r="AK119" s="316" t="s">
        <v>61</v>
      </c>
      <c r="AL119" s="316" t="s">
        <v>60</v>
      </c>
      <c r="AM119" s="316" t="s">
        <v>60</v>
      </c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</row>
    <row r="120" spans="1:100" s="9" customFormat="1" ht="12.75" x14ac:dyDescent="0.2">
      <c r="A120" s="132"/>
      <c r="B120" s="194" t="s">
        <v>137</v>
      </c>
      <c r="C120" s="8"/>
      <c r="D120" s="352"/>
      <c r="E120" s="31"/>
      <c r="F120" s="192"/>
      <c r="G120" s="192">
        <f t="shared" si="18"/>
        <v>0</v>
      </c>
      <c r="H120" s="67"/>
      <c r="I120" s="67"/>
      <c r="J120" s="67"/>
      <c r="K120" s="67"/>
      <c r="L120" s="67"/>
      <c r="M120" s="67"/>
      <c r="N120" s="189"/>
      <c r="O120" s="307"/>
      <c r="P120" s="307"/>
      <c r="Q120" s="307"/>
      <c r="R120" s="127"/>
      <c r="S120" s="293">
        <f t="shared" si="16"/>
        <v>0</v>
      </c>
      <c r="T120" s="129"/>
      <c r="U120" s="129"/>
      <c r="V120" s="315" t="s">
        <v>60</v>
      </c>
      <c r="W120" s="316" t="s">
        <v>61</v>
      </c>
      <c r="X120" s="316" t="s">
        <v>60</v>
      </c>
      <c r="Y120" s="316" t="s">
        <v>60</v>
      </c>
      <c r="Z120" s="316" t="s">
        <v>60</v>
      </c>
      <c r="AA120" s="316" t="s">
        <v>60</v>
      </c>
      <c r="AB120" s="316" t="s">
        <v>60</v>
      </c>
      <c r="AC120" s="316" t="s">
        <v>60</v>
      </c>
      <c r="AD120" s="316" t="s">
        <v>61</v>
      </c>
      <c r="AE120" s="316" t="s">
        <v>60</v>
      </c>
      <c r="AF120" s="316" t="s">
        <v>60</v>
      </c>
      <c r="AG120" s="316" t="s">
        <v>60</v>
      </c>
      <c r="AH120" s="316" t="s">
        <v>61</v>
      </c>
      <c r="AI120" s="316" t="s">
        <v>60</v>
      </c>
      <c r="AJ120" s="316" t="s">
        <v>60</v>
      </c>
      <c r="AK120" s="316" t="s">
        <v>60</v>
      </c>
      <c r="AL120" s="316" t="s">
        <v>60</v>
      </c>
      <c r="AM120" s="316" t="s">
        <v>60</v>
      </c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</row>
    <row r="121" spans="1:100" s="9" customFormat="1" ht="13.9" customHeight="1" x14ac:dyDescent="0.2">
      <c r="A121" s="132"/>
      <c r="B121" s="194" t="s">
        <v>37</v>
      </c>
      <c r="C121" s="8"/>
      <c r="D121" s="354">
        <f>'Beiblatt Gemeinkosten'!D97</f>
        <v>0</v>
      </c>
      <c r="E121" s="31"/>
      <c r="F121" s="192"/>
      <c r="G121" s="192">
        <f t="shared" si="18"/>
        <v>0</v>
      </c>
      <c r="H121" s="67"/>
      <c r="I121" s="67"/>
      <c r="J121" s="67"/>
      <c r="K121" s="67"/>
      <c r="L121" s="67"/>
      <c r="M121" s="67"/>
      <c r="N121" s="193" t="s">
        <v>42</v>
      </c>
      <c r="O121" s="307"/>
      <c r="P121" s="307"/>
      <c r="Q121" s="307"/>
      <c r="R121" s="127"/>
      <c r="S121" s="293">
        <f t="shared" si="16"/>
        <v>0</v>
      </c>
      <c r="T121" s="129"/>
      <c r="U121" s="129"/>
      <c r="V121" s="315" t="s">
        <v>60</v>
      </c>
      <c r="W121" s="316" t="s">
        <v>60</v>
      </c>
      <c r="X121" s="316" t="s">
        <v>60</v>
      </c>
      <c r="Y121" s="316" t="s">
        <v>60</v>
      </c>
      <c r="Z121" s="316" t="s">
        <v>60</v>
      </c>
      <c r="AA121" s="316" t="s">
        <v>60</v>
      </c>
      <c r="AB121" s="316" t="s">
        <v>60</v>
      </c>
      <c r="AC121" s="316" t="s">
        <v>60</v>
      </c>
      <c r="AD121" s="316" t="s">
        <v>60</v>
      </c>
      <c r="AE121" s="316" t="s">
        <v>60</v>
      </c>
      <c r="AF121" s="316" t="s">
        <v>60</v>
      </c>
      <c r="AG121" s="316" t="s">
        <v>60</v>
      </c>
      <c r="AH121" s="316" t="s">
        <v>60</v>
      </c>
      <c r="AI121" s="316" t="s">
        <v>60</v>
      </c>
      <c r="AJ121" s="316" t="s">
        <v>60</v>
      </c>
      <c r="AK121" s="316" t="s">
        <v>60</v>
      </c>
      <c r="AL121" s="316" t="s">
        <v>60</v>
      </c>
      <c r="AM121" s="316" t="s">
        <v>60</v>
      </c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</row>
    <row r="122" spans="1:100" s="9" customFormat="1" ht="13.5" thickBot="1" x14ac:dyDescent="0.25">
      <c r="A122" s="132"/>
      <c r="B122" s="174" t="s">
        <v>32</v>
      </c>
      <c r="C122" s="288"/>
      <c r="D122" s="355"/>
      <c r="E122" s="313"/>
      <c r="F122" s="164"/>
      <c r="G122" s="163">
        <f t="shared" si="18"/>
        <v>0</v>
      </c>
      <c r="H122" s="67"/>
      <c r="I122" s="67"/>
      <c r="J122" s="67"/>
      <c r="K122" s="67"/>
      <c r="L122" s="67"/>
      <c r="M122" s="67"/>
      <c r="N122" s="176"/>
      <c r="O122" s="76"/>
      <c r="P122" s="76"/>
      <c r="Q122" s="76"/>
      <c r="R122" s="127"/>
      <c r="S122" s="299">
        <f t="shared" si="16"/>
        <v>0</v>
      </c>
      <c r="T122" s="129"/>
      <c r="U122" s="129"/>
      <c r="V122" s="315" t="s">
        <v>60</v>
      </c>
      <c r="W122" s="316" t="s">
        <v>60</v>
      </c>
      <c r="X122" s="316" t="s">
        <v>60</v>
      </c>
      <c r="Y122" s="316" t="s">
        <v>60</v>
      </c>
      <c r="Z122" s="316" t="s">
        <v>60</v>
      </c>
      <c r="AA122" s="316" t="s">
        <v>60</v>
      </c>
      <c r="AB122" s="316" t="s">
        <v>60</v>
      </c>
      <c r="AC122" s="316" t="s">
        <v>60</v>
      </c>
      <c r="AD122" s="316" t="s">
        <v>60</v>
      </c>
      <c r="AE122" s="316" t="s">
        <v>60</v>
      </c>
      <c r="AF122" s="316" t="s">
        <v>60</v>
      </c>
      <c r="AG122" s="316" t="s">
        <v>60</v>
      </c>
      <c r="AH122" s="316" t="s">
        <v>60</v>
      </c>
      <c r="AI122" s="316" t="s">
        <v>60</v>
      </c>
      <c r="AJ122" s="316" t="s">
        <v>60</v>
      </c>
      <c r="AK122" s="316" t="s">
        <v>60</v>
      </c>
      <c r="AL122" s="316" t="s">
        <v>60</v>
      </c>
      <c r="AM122" s="316" t="s">
        <v>60</v>
      </c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</row>
    <row r="123" spans="1:100" s="9" customFormat="1" ht="18" customHeight="1" x14ac:dyDescent="0.2">
      <c r="A123" s="132"/>
      <c r="B123" s="135"/>
      <c r="C123" s="5"/>
      <c r="D123" s="44"/>
      <c r="E123" s="42"/>
      <c r="F123" s="44"/>
      <c r="G123" s="44"/>
      <c r="H123" s="44"/>
      <c r="I123" s="44"/>
      <c r="J123" s="44"/>
      <c r="K123" s="44"/>
      <c r="L123" s="44"/>
      <c r="M123" s="44"/>
      <c r="N123" s="17"/>
      <c r="O123" s="17"/>
      <c r="P123" s="17"/>
      <c r="Q123" s="17"/>
      <c r="R123" s="199"/>
      <c r="S123" s="202"/>
      <c r="T123" s="132"/>
      <c r="U123" s="132"/>
      <c r="V123" s="32"/>
      <c r="W123" s="128"/>
      <c r="X123" s="132"/>
      <c r="Y123" s="132"/>
      <c r="Z123" s="132"/>
      <c r="AA123" s="132"/>
      <c r="AB123" s="132"/>
      <c r="AC123" s="132"/>
      <c r="AD123" s="132"/>
      <c r="AE123" s="132"/>
      <c r="AF123" s="136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9"/>
      <c r="R124" s="203"/>
      <c r="S124" s="12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0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03"/>
      <c r="S125" s="12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0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03"/>
      <c r="S126" s="12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0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03"/>
      <c r="S127" s="12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0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03"/>
      <c r="S128" s="12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0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03"/>
      <c r="S129" s="12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0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03"/>
      <c r="S130" s="12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0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03"/>
      <c r="S131" s="12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0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03"/>
      <c r="S132" s="12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0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03"/>
      <c r="S133" s="12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0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03"/>
      <c r="S134" s="12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0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03"/>
      <c r="S135" s="12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0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03"/>
      <c r="S136" s="12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0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03"/>
      <c r="S137" s="12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0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03"/>
      <c r="S138" s="12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0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03"/>
      <c r="S139" s="12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0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03"/>
      <c r="S140" s="12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0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03"/>
      <c r="S141" s="12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0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03"/>
      <c r="S142" s="12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0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03"/>
      <c r="S143" s="12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0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03"/>
      <c r="S144" s="12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0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03"/>
      <c r="S145" s="12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0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03"/>
      <c r="S146" s="12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0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03"/>
      <c r="S147" s="12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0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03"/>
      <c r="S148" s="12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0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03"/>
      <c r="S149" s="12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0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03"/>
      <c r="S150" s="12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0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03"/>
      <c r="S151" s="12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0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03"/>
      <c r="S152" s="12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0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03"/>
      <c r="S153" s="12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0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03"/>
      <c r="S154" s="12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0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03"/>
      <c r="S155" s="12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0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03"/>
      <c r="S156" s="12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0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03"/>
      <c r="S157" s="12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0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03"/>
      <c r="S158" s="12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0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03"/>
      <c r="S159" s="12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0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03"/>
      <c r="S160" s="12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0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03"/>
      <c r="S161" s="12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0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03"/>
      <c r="S162" s="12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0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03"/>
      <c r="S163" s="12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0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03"/>
      <c r="S164" s="12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0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03"/>
      <c r="S165" s="12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0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03"/>
      <c r="S166" s="12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0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03"/>
      <c r="S167" s="12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0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03"/>
      <c r="S168" s="12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0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03"/>
      <c r="S169" s="12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0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03"/>
      <c r="S170" s="12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0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03"/>
      <c r="S171" s="12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0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03"/>
      <c r="S172" s="12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0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03"/>
      <c r="S173" s="12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0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03"/>
      <c r="S174" s="12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0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03"/>
      <c r="S175" s="12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0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03"/>
      <c r="S176" s="12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0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03"/>
      <c r="S177" s="12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0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03"/>
      <c r="S178" s="12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0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03"/>
      <c r="S179" s="12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0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03"/>
      <c r="S180" s="12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0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80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0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80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0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80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0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80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0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80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0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80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0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80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0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80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0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80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0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80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0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80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0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80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0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80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0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80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0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80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0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80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0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80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0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80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0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80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0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80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0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80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0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80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0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80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0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80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0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80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0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80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0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80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0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80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0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80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0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80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0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80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0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80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0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80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0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80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0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80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0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80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0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80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0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80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0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80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0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80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0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80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0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80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0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80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0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80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0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80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0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80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0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80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0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80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0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80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0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80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0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80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0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80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0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80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0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80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0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80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0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80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0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80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0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80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0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80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0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80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0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80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0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80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0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80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0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80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0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80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0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80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0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80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0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80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0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80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0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80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0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80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0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80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0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80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0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80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0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80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0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80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0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80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0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80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0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80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0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80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0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80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0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80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0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80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0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80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0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80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0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80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0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80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0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80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0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80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0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80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0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80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0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80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0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80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0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80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0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80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0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80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0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80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0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80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0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80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0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80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0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80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0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80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0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80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0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80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0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80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0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80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0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80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0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80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0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80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0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80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0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80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0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80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0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80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0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80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0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80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0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80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0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80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0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80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0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80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0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80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0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80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0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80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0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80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0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80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0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80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0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80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0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80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0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80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0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80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0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80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0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80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0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80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0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80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0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80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0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80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0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80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0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80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0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80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0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80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0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80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0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80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0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80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0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80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0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80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0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80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0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80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0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80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0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80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0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80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0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80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0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80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0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80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0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80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0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80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0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80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0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80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0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80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0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80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0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80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0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80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0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80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0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80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0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80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0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80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0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80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0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80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0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80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0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80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0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80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0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80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0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80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0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80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0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80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0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80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0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80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0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80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0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80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0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80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0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80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0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80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0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80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0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80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0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80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0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80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0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80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0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80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0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80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0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80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0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80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0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80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0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80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0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80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0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80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0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80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0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80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0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80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0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80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0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80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0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80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0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80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0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80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0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80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0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80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0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80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0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80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0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80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0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80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0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80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0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80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0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80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0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80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0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80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0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80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0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80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0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80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0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80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0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80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0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80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0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80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0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80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0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80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0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80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0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80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0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80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0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80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0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80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0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80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0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80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0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80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0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80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0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80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0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80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0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80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0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80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0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80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0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80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0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80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0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80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0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80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0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80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0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80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0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80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0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80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0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80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0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80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0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80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0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80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0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80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0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80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0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80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0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80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0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80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0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80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0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80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0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80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0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80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0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80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0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80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0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80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0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80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0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80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0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80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0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80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0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80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0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80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0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80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0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80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0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80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0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80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0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80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0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80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0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80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0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80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0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80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0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80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0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80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0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80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0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80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0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80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0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80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0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80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0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80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0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80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0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80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0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80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0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80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0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80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0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80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0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80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0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80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0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80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0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80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0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80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0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80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0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80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0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80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0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80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0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80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0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80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0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80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0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80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0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80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0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80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0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80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0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80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0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80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0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80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0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80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0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80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0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80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0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80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0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80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0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80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0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80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0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80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0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80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0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80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0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80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0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80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0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80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0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eP6sYT/EDHUzbTkkxJbUWw8jEOYczgyxDEUkGunqCeMG+6mI9d3UrS9YECwkrJsxmQPh3PNU+PeGmZDxJRC5FQ==" saltValue="yEFp+SlVOsfFX00UePHFxQ==" spinCount="100000" sheet="1" objects="1" scenarios="1"/>
  <autoFilter ref="V19:AM122" xr:uid="{00000000-0009-0000-0000-000001000000}">
    <filterColumn colId="10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3:V25 V28:V29 V31:V53">
    <cfRule type="cellIs" dxfId="601" priority="1296" operator="equal">
      <formula>"aus"</formula>
    </cfRule>
    <cfRule type="cellIs" dxfId="600" priority="1297" operator="equal">
      <formula>"ein"</formula>
    </cfRule>
  </conditionalFormatting>
  <conditionalFormatting sqref="V118:V122">
    <cfRule type="cellIs" dxfId="599" priority="640" operator="equal">
      <formula>"aus"</formula>
    </cfRule>
    <cfRule type="cellIs" dxfId="598" priority="641" operator="equal">
      <formula>"ein"</formula>
    </cfRule>
  </conditionalFormatting>
  <conditionalFormatting sqref="V83">
    <cfRule type="cellIs" dxfId="597" priority="626" operator="equal">
      <formula>"aus"</formula>
    </cfRule>
    <cfRule type="cellIs" dxfId="596" priority="627" operator="equal">
      <formula>"ein"</formula>
    </cfRule>
  </conditionalFormatting>
  <conditionalFormatting sqref="V90:V91">
    <cfRule type="cellIs" dxfId="595" priority="616" operator="equal">
      <formula>"aus"</formula>
    </cfRule>
    <cfRule type="cellIs" dxfId="594" priority="617" operator="equal">
      <formula>"ein"</formula>
    </cfRule>
  </conditionalFormatting>
  <conditionalFormatting sqref="V86:V87">
    <cfRule type="cellIs" dxfId="593" priority="602" operator="equal">
      <formula>"aus"</formula>
    </cfRule>
    <cfRule type="cellIs" dxfId="592" priority="603" operator="equal">
      <formula>"ein"</formula>
    </cfRule>
  </conditionalFormatting>
  <conditionalFormatting sqref="V55">
    <cfRule type="cellIs" dxfId="591" priority="571" operator="equal">
      <formula>"aus"</formula>
    </cfRule>
    <cfRule type="cellIs" dxfId="590" priority="572" operator="equal">
      <formula>"ein"</formula>
    </cfRule>
  </conditionalFormatting>
  <conditionalFormatting sqref="V54">
    <cfRule type="cellIs" dxfId="589" priority="573" operator="equal">
      <formula>"aus"</formula>
    </cfRule>
    <cfRule type="cellIs" dxfId="588" priority="574" operator="equal">
      <formula>"ein"</formula>
    </cfRule>
  </conditionalFormatting>
  <conditionalFormatting sqref="V114:V115">
    <cfRule type="cellIs" dxfId="587" priority="569" operator="equal">
      <formula>"aus"</formula>
    </cfRule>
    <cfRule type="cellIs" dxfId="586" priority="570" operator="equal">
      <formula>"ein"</formula>
    </cfRule>
  </conditionalFormatting>
  <conditionalFormatting sqref="B63">
    <cfRule type="duplicateValues" dxfId="585" priority="1302" stopIfTrue="1"/>
  </conditionalFormatting>
  <conditionalFormatting sqref="W88:W89 W84:W85 W92:W103 W56:W82 W23:W25 W28:W29 W31:W53">
    <cfRule type="cellIs" dxfId="584" priority="567" operator="equal">
      <formula>"aus"</formula>
    </cfRule>
    <cfRule type="cellIs" dxfId="583" priority="568" operator="equal">
      <formula>"ein"</formula>
    </cfRule>
  </conditionalFormatting>
  <conditionalFormatting sqref="W116:W123 W104:W114">
    <cfRule type="cellIs" dxfId="582" priority="563" operator="equal">
      <formula>"aus"</formula>
    </cfRule>
    <cfRule type="cellIs" dxfId="581" priority="564" operator="equal">
      <formula>"ein"</formula>
    </cfRule>
  </conditionalFormatting>
  <conditionalFormatting sqref="W83">
    <cfRule type="cellIs" dxfId="580" priority="561" operator="equal">
      <formula>"aus"</formula>
    </cfRule>
    <cfRule type="cellIs" dxfId="579" priority="562" operator="equal">
      <formula>"ein"</formula>
    </cfRule>
  </conditionalFormatting>
  <conditionalFormatting sqref="W90:W91">
    <cfRule type="cellIs" dxfId="578" priority="559" operator="equal">
      <formula>"aus"</formula>
    </cfRule>
    <cfRule type="cellIs" dxfId="577" priority="560" operator="equal">
      <formula>"ein"</formula>
    </cfRule>
  </conditionalFormatting>
  <conditionalFormatting sqref="W86:W87">
    <cfRule type="cellIs" dxfId="576" priority="557" operator="equal">
      <formula>"aus"</formula>
    </cfRule>
    <cfRule type="cellIs" dxfId="575" priority="558" operator="equal">
      <formula>"ein"</formula>
    </cfRule>
  </conditionalFormatting>
  <conditionalFormatting sqref="W55">
    <cfRule type="cellIs" dxfId="574" priority="553" operator="equal">
      <formula>"aus"</formula>
    </cfRule>
    <cfRule type="cellIs" dxfId="573" priority="554" operator="equal">
      <formula>"ein"</formula>
    </cfRule>
  </conditionalFormatting>
  <conditionalFormatting sqref="W54">
    <cfRule type="cellIs" dxfId="572" priority="555" operator="equal">
      <formula>"aus"</formula>
    </cfRule>
    <cfRule type="cellIs" dxfId="571" priority="556" operator="equal">
      <formula>"ein"</formula>
    </cfRule>
  </conditionalFormatting>
  <conditionalFormatting sqref="W114:W116">
    <cfRule type="cellIs" dxfId="570" priority="551" operator="equal">
      <formula>"aus"</formula>
    </cfRule>
    <cfRule type="cellIs" dxfId="569" priority="552" operator="equal">
      <formula>"ein"</formula>
    </cfRule>
  </conditionalFormatting>
  <conditionalFormatting sqref="AD88:AD89 AD84:AD85 AD56:AD82 AD23:AD25 AD92:AD113 AD28:AD29 AD31:AD53">
    <cfRule type="cellIs" dxfId="568" priority="467" operator="equal">
      <formula>"aus"</formula>
    </cfRule>
    <cfRule type="cellIs" dxfId="567" priority="468" operator="equal">
      <formula>"ein"</formula>
    </cfRule>
  </conditionalFormatting>
  <conditionalFormatting sqref="AD116:AD122">
    <cfRule type="cellIs" dxfId="566" priority="463" operator="equal">
      <formula>"aus"</formula>
    </cfRule>
    <cfRule type="cellIs" dxfId="565" priority="464" operator="equal">
      <formula>"ein"</formula>
    </cfRule>
  </conditionalFormatting>
  <conditionalFormatting sqref="AD83">
    <cfRule type="cellIs" dxfId="564" priority="461" operator="equal">
      <formula>"aus"</formula>
    </cfRule>
    <cfRule type="cellIs" dxfId="563" priority="462" operator="equal">
      <formula>"ein"</formula>
    </cfRule>
  </conditionalFormatting>
  <conditionalFormatting sqref="AD90:AD91">
    <cfRule type="cellIs" dxfId="562" priority="459" operator="equal">
      <formula>"aus"</formula>
    </cfRule>
    <cfRule type="cellIs" dxfId="561" priority="460" operator="equal">
      <formula>"ein"</formula>
    </cfRule>
  </conditionalFormatting>
  <conditionalFormatting sqref="AD86:AD87">
    <cfRule type="cellIs" dxfId="560" priority="457" operator="equal">
      <formula>"aus"</formula>
    </cfRule>
    <cfRule type="cellIs" dxfId="559" priority="458" operator="equal">
      <formula>"ein"</formula>
    </cfRule>
  </conditionalFormatting>
  <conditionalFormatting sqref="AD55">
    <cfRule type="cellIs" dxfId="558" priority="453" operator="equal">
      <formula>"aus"</formula>
    </cfRule>
    <cfRule type="cellIs" dxfId="557" priority="454" operator="equal">
      <formula>"ein"</formula>
    </cfRule>
  </conditionalFormatting>
  <conditionalFormatting sqref="AD54">
    <cfRule type="cellIs" dxfId="556" priority="455" operator="equal">
      <formula>"aus"</formula>
    </cfRule>
    <cfRule type="cellIs" dxfId="555" priority="456" operator="equal">
      <formula>"ein"</formula>
    </cfRule>
  </conditionalFormatting>
  <conditionalFormatting sqref="AD114:AD115">
    <cfRule type="cellIs" dxfId="554" priority="451" operator="equal">
      <formula>"aus"</formula>
    </cfRule>
    <cfRule type="cellIs" dxfId="553" priority="452" operator="equal">
      <formula>"ein"</formula>
    </cfRule>
  </conditionalFormatting>
  <conditionalFormatting sqref="AE88:AE89 AE84:AE85 AE56:AE82 AE23:AE25 AE92:AE113 AE28:AE29 AE31:AE53">
    <cfRule type="cellIs" dxfId="552" priority="449" operator="equal">
      <formula>"aus"</formula>
    </cfRule>
    <cfRule type="cellIs" dxfId="551" priority="450" operator="equal">
      <formula>"ein"</formula>
    </cfRule>
  </conditionalFormatting>
  <conditionalFormatting sqref="AF116:AF122">
    <cfRule type="cellIs" dxfId="550" priority="427" operator="equal">
      <formula>"aus"</formula>
    </cfRule>
    <cfRule type="cellIs" dxfId="549" priority="428" operator="equal">
      <formula>"ein"</formula>
    </cfRule>
  </conditionalFormatting>
  <conditionalFormatting sqref="AE116 AE118:AE122">
    <cfRule type="cellIs" dxfId="548" priority="445" operator="equal">
      <formula>"aus"</formula>
    </cfRule>
    <cfRule type="cellIs" dxfId="547" priority="446" operator="equal">
      <formula>"ein"</formula>
    </cfRule>
  </conditionalFormatting>
  <conditionalFormatting sqref="AE83">
    <cfRule type="cellIs" dxfId="546" priority="443" operator="equal">
      <formula>"aus"</formula>
    </cfRule>
    <cfRule type="cellIs" dxfId="545" priority="444" operator="equal">
      <formula>"ein"</formula>
    </cfRule>
  </conditionalFormatting>
  <conditionalFormatting sqref="AE90:AE91">
    <cfRule type="cellIs" dxfId="544" priority="441" operator="equal">
      <formula>"aus"</formula>
    </cfRule>
    <cfRule type="cellIs" dxfId="543" priority="442" operator="equal">
      <formula>"ein"</formula>
    </cfRule>
  </conditionalFormatting>
  <conditionalFormatting sqref="AE86:AE87">
    <cfRule type="cellIs" dxfId="542" priority="439" operator="equal">
      <formula>"aus"</formula>
    </cfRule>
    <cfRule type="cellIs" dxfId="541" priority="440" operator="equal">
      <formula>"ein"</formula>
    </cfRule>
  </conditionalFormatting>
  <conditionalFormatting sqref="AE54">
    <cfRule type="cellIs" dxfId="540" priority="437" operator="equal">
      <formula>"aus"</formula>
    </cfRule>
    <cfRule type="cellIs" dxfId="539" priority="438" operator="equal">
      <formula>"ein"</formula>
    </cfRule>
  </conditionalFormatting>
  <conditionalFormatting sqref="AE114:AE115">
    <cfRule type="cellIs" dxfId="538" priority="433" operator="equal">
      <formula>"aus"</formula>
    </cfRule>
    <cfRule type="cellIs" dxfId="537" priority="434" operator="equal">
      <formula>"ein"</formula>
    </cfRule>
  </conditionalFormatting>
  <conditionalFormatting sqref="AE55">
    <cfRule type="cellIs" dxfId="536" priority="435" operator="equal">
      <formula>"aus"</formula>
    </cfRule>
    <cfRule type="cellIs" dxfId="535" priority="436" operator="equal">
      <formula>"ein"</formula>
    </cfRule>
  </conditionalFormatting>
  <conditionalFormatting sqref="AF88:AF89 AF84:AF85 AF56:AF82 AF23:AF25 AF92:AF113 AF28:AF29 AF31:AF53">
    <cfRule type="cellIs" dxfId="534" priority="431" operator="equal">
      <formula>"aus"</formula>
    </cfRule>
    <cfRule type="cellIs" dxfId="533" priority="432" operator="equal">
      <formula>"ein"</formula>
    </cfRule>
  </conditionalFormatting>
  <conditionalFormatting sqref="AG88:AG89 AG84:AG85 AG56:AG82 AG23:AG25 AG92:AG113 AG28:AG29 AG31:AG53">
    <cfRule type="cellIs" dxfId="532" priority="395" operator="equal">
      <formula>"aus"</formula>
    </cfRule>
    <cfRule type="cellIs" dxfId="531" priority="396" operator="equal">
      <formula>"ein"</formula>
    </cfRule>
  </conditionalFormatting>
  <conditionalFormatting sqref="AG116:AG122">
    <cfRule type="cellIs" dxfId="530" priority="391" operator="equal">
      <formula>"aus"</formula>
    </cfRule>
    <cfRule type="cellIs" dxfId="529" priority="392" operator="equal">
      <formula>"ein"</formula>
    </cfRule>
  </conditionalFormatting>
  <conditionalFormatting sqref="AG83">
    <cfRule type="cellIs" dxfId="528" priority="389" operator="equal">
      <formula>"aus"</formula>
    </cfRule>
    <cfRule type="cellIs" dxfId="527" priority="390" operator="equal">
      <formula>"ein"</formula>
    </cfRule>
  </conditionalFormatting>
  <conditionalFormatting sqref="AG90:AG91">
    <cfRule type="cellIs" dxfId="526" priority="387" operator="equal">
      <formula>"aus"</formula>
    </cfRule>
    <cfRule type="cellIs" dxfId="525" priority="388" operator="equal">
      <formula>"ein"</formula>
    </cfRule>
  </conditionalFormatting>
  <conditionalFormatting sqref="AF83">
    <cfRule type="cellIs" dxfId="524" priority="425" operator="equal">
      <formula>"aus"</formula>
    </cfRule>
    <cfRule type="cellIs" dxfId="523" priority="426" operator="equal">
      <formula>"ein"</formula>
    </cfRule>
  </conditionalFormatting>
  <conditionalFormatting sqref="AF90:AF91">
    <cfRule type="cellIs" dxfId="522" priority="423" operator="equal">
      <formula>"aus"</formula>
    </cfRule>
    <cfRule type="cellIs" dxfId="521" priority="424" operator="equal">
      <formula>"ein"</formula>
    </cfRule>
  </conditionalFormatting>
  <conditionalFormatting sqref="AF86:AF87">
    <cfRule type="cellIs" dxfId="520" priority="421" operator="equal">
      <formula>"aus"</formula>
    </cfRule>
    <cfRule type="cellIs" dxfId="519" priority="422" operator="equal">
      <formula>"ein"</formula>
    </cfRule>
  </conditionalFormatting>
  <conditionalFormatting sqref="AF54">
    <cfRule type="cellIs" dxfId="518" priority="419" operator="equal">
      <formula>"aus"</formula>
    </cfRule>
    <cfRule type="cellIs" dxfId="517" priority="420" operator="equal">
      <formula>"ein"</formula>
    </cfRule>
  </conditionalFormatting>
  <conditionalFormatting sqref="AF55">
    <cfRule type="cellIs" dxfId="516" priority="417" operator="equal">
      <formula>"aus"</formula>
    </cfRule>
    <cfRule type="cellIs" dxfId="515" priority="418" operator="equal">
      <formula>"ein"</formula>
    </cfRule>
  </conditionalFormatting>
  <conditionalFormatting sqref="AF114:AF115">
    <cfRule type="cellIs" dxfId="514" priority="415" operator="equal">
      <formula>"aus"</formula>
    </cfRule>
    <cfRule type="cellIs" dxfId="513" priority="416" operator="equal">
      <formula>"ein"</formula>
    </cfRule>
  </conditionalFormatting>
  <conditionalFormatting sqref="AG86:AG87">
    <cfRule type="cellIs" dxfId="512" priority="385" operator="equal">
      <formula>"aus"</formula>
    </cfRule>
    <cfRule type="cellIs" dxfId="511" priority="386" operator="equal">
      <formula>"ein"</formula>
    </cfRule>
  </conditionalFormatting>
  <conditionalFormatting sqref="AG54">
    <cfRule type="cellIs" dxfId="510" priority="383" operator="equal">
      <formula>"aus"</formula>
    </cfRule>
    <cfRule type="cellIs" dxfId="509" priority="384" operator="equal">
      <formula>"ein"</formula>
    </cfRule>
  </conditionalFormatting>
  <conditionalFormatting sqref="AG114:AG115">
    <cfRule type="cellIs" dxfId="508" priority="379" operator="equal">
      <formula>"aus"</formula>
    </cfRule>
    <cfRule type="cellIs" dxfId="507" priority="380" operator="equal">
      <formula>"ein"</formula>
    </cfRule>
  </conditionalFormatting>
  <conditionalFormatting sqref="AG55">
    <cfRule type="cellIs" dxfId="506" priority="381" operator="equal">
      <formula>"aus"</formula>
    </cfRule>
    <cfRule type="cellIs" dxfId="505" priority="382" operator="equal">
      <formula>"ein"</formula>
    </cfRule>
  </conditionalFormatting>
  <conditionalFormatting sqref="AH23:AH25 AH28:AH29 AH31:AH122">
    <cfRule type="cellIs" dxfId="504" priority="377" operator="equal">
      <formula>"aus"</formula>
    </cfRule>
    <cfRule type="cellIs" dxfId="503" priority="378" operator="equal">
      <formula>"ein"</formula>
    </cfRule>
  </conditionalFormatting>
  <conditionalFormatting sqref="AI23:AI25 AI28:AI29 AI31:AI122">
    <cfRule type="cellIs" dxfId="502" priority="373" operator="equal">
      <formula>"aus"</formula>
    </cfRule>
    <cfRule type="cellIs" dxfId="501" priority="374" operator="equal">
      <formula>"ein"</formula>
    </cfRule>
  </conditionalFormatting>
  <conditionalFormatting sqref="AJ23:AJ25 AJ28:AJ29 AJ31:AJ120">
    <cfRule type="cellIs" dxfId="500" priority="369" operator="equal">
      <formula>"aus"</formula>
    </cfRule>
    <cfRule type="cellIs" dxfId="499" priority="370" operator="equal">
      <formula>"ein"</formula>
    </cfRule>
  </conditionalFormatting>
  <conditionalFormatting sqref="AJ121:AJ122">
    <cfRule type="cellIs" dxfId="498" priority="365" operator="equal">
      <formula>"aus"</formula>
    </cfRule>
    <cfRule type="cellIs" dxfId="497" priority="366" operator="equal">
      <formula>"ein"</formula>
    </cfRule>
  </conditionalFormatting>
  <conditionalFormatting sqref="AK23:AK25 AK28:AK29 AK31:AK122">
    <cfRule type="cellIs" dxfId="496" priority="363" operator="equal">
      <formula>"aus"</formula>
    </cfRule>
    <cfRule type="cellIs" dxfId="495" priority="364" operator="equal">
      <formula>"ein"</formula>
    </cfRule>
  </conditionalFormatting>
  <conditionalFormatting sqref="AL23:AL25 AL28:AL29 AL31:AL120">
    <cfRule type="cellIs" dxfId="494" priority="359" operator="equal">
      <formula>"aus"</formula>
    </cfRule>
    <cfRule type="cellIs" dxfId="493" priority="360" operator="equal">
      <formula>"ein"</formula>
    </cfRule>
  </conditionalFormatting>
  <conditionalFormatting sqref="AL121:AL122">
    <cfRule type="cellIs" dxfId="492" priority="355" operator="equal">
      <formula>"aus"</formula>
    </cfRule>
    <cfRule type="cellIs" dxfId="491" priority="356" operator="equal">
      <formula>"ein"</formula>
    </cfRule>
  </conditionalFormatting>
  <conditionalFormatting sqref="AM23:AM25 AM28:AM29 AM31:AM120">
    <cfRule type="cellIs" dxfId="490" priority="353" operator="equal">
      <formula>"aus"</formula>
    </cfRule>
    <cfRule type="cellIs" dxfId="489" priority="354" operator="equal">
      <formula>"ein"</formula>
    </cfRule>
  </conditionalFormatting>
  <conditionalFormatting sqref="AM121:AM122">
    <cfRule type="cellIs" dxfId="488" priority="349" operator="equal">
      <formula>"aus"</formula>
    </cfRule>
    <cfRule type="cellIs" dxfId="487" priority="350" operator="equal">
      <formula>"ein"</formula>
    </cfRule>
  </conditionalFormatting>
  <conditionalFormatting sqref="V117">
    <cfRule type="cellIs" dxfId="486" priority="343" operator="equal">
      <formula>"aus"</formula>
    </cfRule>
    <cfRule type="cellIs" dxfId="485" priority="344" operator="equal">
      <formula>"ein"</formula>
    </cfRule>
  </conditionalFormatting>
  <conditionalFormatting sqref="V116">
    <cfRule type="cellIs" dxfId="484" priority="341" operator="equal">
      <formula>"aus"</formula>
    </cfRule>
    <cfRule type="cellIs" dxfId="483" priority="342" operator="equal">
      <formula>"ein"</formula>
    </cfRule>
  </conditionalFormatting>
  <conditionalFormatting sqref="AB88:AB89 AB84 AB56:AB82 AB92:AB113 AB23:AB25 AB28:AB29 AB31:AB53">
    <cfRule type="cellIs" dxfId="482" priority="339" operator="equal">
      <formula>"aus"</formula>
    </cfRule>
    <cfRule type="cellIs" dxfId="481" priority="340" operator="equal">
      <formula>"ein"</formula>
    </cfRule>
  </conditionalFormatting>
  <conditionalFormatting sqref="AB116:AB122">
    <cfRule type="cellIs" dxfId="480" priority="335" operator="equal">
      <formula>"aus"</formula>
    </cfRule>
    <cfRule type="cellIs" dxfId="479" priority="336" operator="equal">
      <formula>"ein"</formula>
    </cfRule>
  </conditionalFormatting>
  <conditionalFormatting sqref="AB83">
    <cfRule type="cellIs" dxfId="478" priority="333" operator="equal">
      <formula>"aus"</formula>
    </cfRule>
    <cfRule type="cellIs" dxfId="477" priority="334" operator="equal">
      <formula>"ein"</formula>
    </cfRule>
  </conditionalFormatting>
  <conditionalFormatting sqref="AB90:AB91">
    <cfRule type="cellIs" dxfId="476" priority="331" operator="equal">
      <formula>"aus"</formula>
    </cfRule>
    <cfRule type="cellIs" dxfId="475" priority="332" operator="equal">
      <formula>"ein"</formula>
    </cfRule>
  </conditionalFormatting>
  <conditionalFormatting sqref="AB86:AB87">
    <cfRule type="cellIs" dxfId="474" priority="329" operator="equal">
      <formula>"aus"</formula>
    </cfRule>
    <cfRule type="cellIs" dxfId="473" priority="330" operator="equal">
      <formula>"ein"</formula>
    </cfRule>
  </conditionalFormatting>
  <conditionalFormatting sqref="AB55">
    <cfRule type="cellIs" dxfId="472" priority="325" operator="equal">
      <formula>"aus"</formula>
    </cfRule>
    <cfRule type="cellIs" dxfId="471" priority="326" operator="equal">
      <formula>"ein"</formula>
    </cfRule>
  </conditionalFormatting>
  <conditionalFormatting sqref="AB54">
    <cfRule type="cellIs" dxfId="470" priority="327" operator="equal">
      <formula>"aus"</formula>
    </cfRule>
    <cfRule type="cellIs" dxfId="469" priority="328" operator="equal">
      <formula>"ein"</formula>
    </cfRule>
  </conditionalFormatting>
  <conditionalFormatting sqref="AB114:AB115">
    <cfRule type="cellIs" dxfId="468" priority="323" operator="equal">
      <formula>"aus"</formula>
    </cfRule>
    <cfRule type="cellIs" dxfId="467" priority="324" operator="equal">
      <formula>"ein"</formula>
    </cfRule>
  </conditionalFormatting>
  <conditionalFormatting sqref="AB85">
    <cfRule type="cellIs" dxfId="466" priority="321" operator="equal">
      <formula>"aus"</formula>
    </cfRule>
    <cfRule type="cellIs" dxfId="465" priority="322" operator="equal">
      <formula>"ein"</formula>
    </cfRule>
  </conditionalFormatting>
  <conditionalFormatting sqref="X85">
    <cfRule type="cellIs" dxfId="464" priority="259" operator="equal">
      <formula>"aus"</formula>
    </cfRule>
    <cfRule type="cellIs" dxfId="463" priority="260" operator="equal">
      <formula>"ein"</formula>
    </cfRule>
  </conditionalFormatting>
  <conditionalFormatting sqref="AC85">
    <cfRule type="cellIs" dxfId="462" priority="239" operator="equal">
      <formula>"aus"</formula>
    </cfRule>
    <cfRule type="cellIs" dxfId="461" priority="240" operator="equal">
      <formula>"ein"</formula>
    </cfRule>
  </conditionalFormatting>
  <conditionalFormatting sqref="Y85">
    <cfRule type="cellIs" dxfId="460" priority="219" operator="equal">
      <formula>"aus"</formula>
    </cfRule>
    <cfRule type="cellIs" dxfId="459" priority="220" operator="equal">
      <formula>"ein"</formula>
    </cfRule>
  </conditionalFormatting>
  <conditionalFormatting sqref="Z88:Z89 Z84 Z92:Z103 Z23:Z25 Z56:Z82 Z28:Z29 Z31:Z53">
    <cfRule type="cellIs" dxfId="458" priority="319" operator="equal">
      <formula>"aus"</formula>
    </cfRule>
    <cfRule type="cellIs" dxfId="457" priority="320" operator="equal">
      <formula>"ein"</formula>
    </cfRule>
  </conditionalFormatting>
  <conditionalFormatting sqref="Z104:Z111 Z113 Z116:Z122">
    <cfRule type="cellIs" dxfId="456" priority="315" operator="equal">
      <formula>"aus"</formula>
    </cfRule>
    <cfRule type="cellIs" dxfId="455" priority="316" operator="equal">
      <formula>"ein"</formula>
    </cfRule>
  </conditionalFormatting>
  <conditionalFormatting sqref="Z83">
    <cfRule type="cellIs" dxfId="454" priority="313" operator="equal">
      <formula>"aus"</formula>
    </cfRule>
    <cfRule type="cellIs" dxfId="453" priority="314" operator="equal">
      <formula>"ein"</formula>
    </cfRule>
  </conditionalFormatting>
  <conditionalFormatting sqref="Z90:Z91">
    <cfRule type="cellIs" dxfId="452" priority="311" operator="equal">
      <formula>"aus"</formula>
    </cfRule>
    <cfRule type="cellIs" dxfId="451" priority="312" operator="equal">
      <formula>"ein"</formula>
    </cfRule>
  </conditionalFormatting>
  <conditionalFormatting sqref="Z86:Z87">
    <cfRule type="cellIs" dxfId="450" priority="309" operator="equal">
      <formula>"aus"</formula>
    </cfRule>
    <cfRule type="cellIs" dxfId="449" priority="310" operator="equal">
      <formula>"ein"</formula>
    </cfRule>
  </conditionalFormatting>
  <conditionalFormatting sqref="Z55">
    <cfRule type="cellIs" dxfId="448" priority="305" operator="equal">
      <formula>"aus"</formula>
    </cfRule>
    <cfRule type="cellIs" dxfId="447" priority="306" operator="equal">
      <formula>"ein"</formula>
    </cfRule>
  </conditionalFormatting>
  <conditionalFormatting sqref="Z54">
    <cfRule type="cellIs" dxfId="446" priority="307" operator="equal">
      <formula>"aus"</formula>
    </cfRule>
    <cfRule type="cellIs" dxfId="445" priority="308" operator="equal">
      <formula>"ein"</formula>
    </cfRule>
  </conditionalFormatting>
  <conditionalFormatting sqref="Z114:Z115">
    <cfRule type="cellIs" dxfId="444" priority="303" operator="equal">
      <formula>"aus"</formula>
    </cfRule>
    <cfRule type="cellIs" dxfId="443" priority="304" operator="equal">
      <formula>"ein"</formula>
    </cfRule>
  </conditionalFormatting>
  <conditionalFormatting sqref="Z85">
    <cfRule type="cellIs" dxfId="442" priority="301" operator="equal">
      <formula>"aus"</formula>
    </cfRule>
    <cfRule type="cellIs" dxfId="441" priority="302" operator="equal">
      <formula>"ein"</formula>
    </cfRule>
  </conditionalFormatting>
  <conditionalFormatting sqref="Z112">
    <cfRule type="cellIs" dxfId="440" priority="299" operator="equal">
      <formula>"aus"</formula>
    </cfRule>
    <cfRule type="cellIs" dxfId="439" priority="300" operator="equal">
      <formula>"ein"</formula>
    </cfRule>
  </conditionalFormatting>
  <conditionalFormatting sqref="AA88:AA89 AA84 AA92:AA113 AA23:AA25 AA56:AA82 AA28:AA29 AA31:AA53">
    <cfRule type="cellIs" dxfId="438" priority="297" operator="equal">
      <formula>"aus"</formula>
    </cfRule>
    <cfRule type="cellIs" dxfId="437" priority="298" operator="equal">
      <formula>"ein"</formula>
    </cfRule>
  </conditionalFormatting>
  <conditionalFormatting sqref="AA116:AA122">
    <cfRule type="cellIs" dxfId="436" priority="293" operator="equal">
      <formula>"aus"</formula>
    </cfRule>
    <cfRule type="cellIs" dxfId="435" priority="294" operator="equal">
      <formula>"ein"</formula>
    </cfRule>
  </conditionalFormatting>
  <conditionalFormatting sqref="AA83">
    <cfRule type="cellIs" dxfId="434" priority="291" operator="equal">
      <formula>"aus"</formula>
    </cfRule>
    <cfRule type="cellIs" dxfId="433" priority="292" operator="equal">
      <formula>"ein"</formula>
    </cfRule>
  </conditionalFormatting>
  <conditionalFormatting sqref="AA90:AA91">
    <cfRule type="cellIs" dxfId="432" priority="289" operator="equal">
      <formula>"aus"</formula>
    </cfRule>
    <cfRule type="cellIs" dxfId="431" priority="290" operator="equal">
      <formula>"ein"</formula>
    </cfRule>
  </conditionalFormatting>
  <conditionalFormatting sqref="AA86:AA87">
    <cfRule type="cellIs" dxfId="430" priority="287" operator="equal">
      <formula>"aus"</formula>
    </cfRule>
    <cfRule type="cellIs" dxfId="429" priority="288" operator="equal">
      <formula>"ein"</formula>
    </cfRule>
  </conditionalFormatting>
  <conditionalFormatting sqref="AA55">
    <cfRule type="cellIs" dxfId="428" priority="283" operator="equal">
      <formula>"aus"</formula>
    </cfRule>
    <cfRule type="cellIs" dxfId="427" priority="284" operator="equal">
      <formula>"ein"</formula>
    </cfRule>
  </conditionalFormatting>
  <conditionalFormatting sqref="AA54">
    <cfRule type="cellIs" dxfId="426" priority="285" operator="equal">
      <formula>"aus"</formula>
    </cfRule>
    <cfRule type="cellIs" dxfId="425" priority="286" operator="equal">
      <formula>"ein"</formula>
    </cfRule>
  </conditionalFormatting>
  <conditionalFormatting sqref="AA114:AA115">
    <cfRule type="cellIs" dxfId="424" priority="281" operator="equal">
      <formula>"aus"</formula>
    </cfRule>
    <cfRule type="cellIs" dxfId="423" priority="282" operator="equal">
      <formula>"ein"</formula>
    </cfRule>
  </conditionalFormatting>
  <conditionalFormatting sqref="AA85">
    <cfRule type="cellIs" dxfId="422" priority="279" operator="equal">
      <formula>"aus"</formula>
    </cfRule>
    <cfRule type="cellIs" dxfId="421" priority="280" operator="equal">
      <formula>"ein"</formula>
    </cfRule>
  </conditionalFormatting>
  <conditionalFormatting sqref="X88:X89 X84 X92:X113 X23:X25 X56:X82 X28:X29 X31:X53">
    <cfRule type="cellIs" dxfId="420" priority="277" operator="equal">
      <formula>"aus"</formula>
    </cfRule>
    <cfRule type="cellIs" dxfId="419" priority="278" operator="equal">
      <formula>"ein"</formula>
    </cfRule>
  </conditionalFormatting>
  <conditionalFormatting sqref="X116:X122">
    <cfRule type="cellIs" dxfId="418" priority="273" operator="equal">
      <formula>"aus"</formula>
    </cfRule>
    <cfRule type="cellIs" dxfId="417" priority="274" operator="equal">
      <formula>"ein"</formula>
    </cfRule>
  </conditionalFormatting>
  <conditionalFormatting sqref="X83">
    <cfRule type="cellIs" dxfId="416" priority="271" operator="equal">
      <formula>"aus"</formula>
    </cfRule>
    <cfRule type="cellIs" dxfId="415" priority="272" operator="equal">
      <formula>"ein"</formula>
    </cfRule>
  </conditionalFormatting>
  <conditionalFormatting sqref="X90:X91">
    <cfRule type="cellIs" dxfId="414" priority="269" operator="equal">
      <formula>"aus"</formula>
    </cfRule>
    <cfRule type="cellIs" dxfId="413" priority="270" operator="equal">
      <formula>"ein"</formula>
    </cfRule>
  </conditionalFormatting>
  <conditionalFormatting sqref="X86:X87">
    <cfRule type="cellIs" dxfId="412" priority="267" operator="equal">
      <formula>"aus"</formula>
    </cfRule>
    <cfRule type="cellIs" dxfId="411" priority="268" operator="equal">
      <formula>"ein"</formula>
    </cfRule>
  </conditionalFormatting>
  <conditionalFormatting sqref="X55">
    <cfRule type="cellIs" dxfId="410" priority="263" operator="equal">
      <formula>"aus"</formula>
    </cfRule>
    <cfRule type="cellIs" dxfId="409" priority="264" operator="equal">
      <formula>"ein"</formula>
    </cfRule>
  </conditionalFormatting>
  <conditionalFormatting sqref="X54">
    <cfRule type="cellIs" dxfId="408" priority="265" operator="equal">
      <formula>"aus"</formula>
    </cfRule>
    <cfRule type="cellIs" dxfId="407" priority="266" operator="equal">
      <formula>"ein"</formula>
    </cfRule>
  </conditionalFormatting>
  <conditionalFormatting sqref="X114:X115">
    <cfRule type="cellIs" dxfId="406" priority="261" operator="equal">
      <formula>"aus"</formula>
    </cfRule>
    <cfRule type="cellIs" dxfId="405" priority="262" operator="equal">
      <formula>"ein"</formula>
    </cfRule>
  </conditionalFormatting>
  <conditionalFormatting sqref="AC88:AC89 AC84 AC56:AC82 AC92:AC113 AC23:AC25 AC28:AC29 AC31:AC53">
    <cfRule type="cellIs" dxfId="404" priority="257" operator="equal">
      <formula>"aus"</formula>
    </cfRule>
    <cfRule type="cellIs" dxfId="403" priority="258" operator="equal">
      <formula>"ein"</formula>
    </cfRule>
  </conditionalFormatting>
  <conditionalFormatting sqref="AC116:AC122">
    <cfRule type="cellIs" dxfId="402" priority="253" operator="equal">
      <formula>"aus"</formula>
    </cfRule>
    <cfRule type="cellIs" dxfId="401" priority="254" operator="equal">
      <formula>"ein"</formula>
    </cfRule>
  </conditionalFormatting>
  <conditionalFormatting sqref="AC83">
    <cfRule type="cellIs" dxfId="400" priority="251" operator="equal">
      <formula>"aus"</formula>
    </cfRule>
    <cfRule type="cellIs" dxfId="399" priority="252" operator="equal">
      <formula>"ein"</formula>
    </cfRule>
  </conditionalFormatting>
  <conditionalFormatting sqref="AC90:AC91">
    <cfRule type="cellIs" dxfId="398" priority="249" operator="equal">
      <formula>"aus"</formula>
    </cfRule>
    <cfRule type="cellIs" dxfId="397" priority="250" operator="equal">
      <formula>"ein"</formula>
    </cfRule>
  </conditionalFormatting>
  <conditionalFormatting sqref="AC86:AC87">
    <cfRule type="cellIs" dxfId="396" priority="247" operator="equal">
      <formula>"aus"</formula>
    </cfRule>
    <cfRule type="cellIs" dxfId="395" priority="248" operator="equal">
      <formula>"ein"</formula>
    </cfRule>
  </conditionalFormatting>
  <conditionalFormatting sqref="AC55">
    <cfRule type="cellIs" dxfId="394" priority="243" operator="equal">
      <formula>"aus"</formula>
    </cfRule>
    <cfRule type="cellIs" dxfId="393" priority="244" operator="equal">
      <formula>"ein"</formula>
    </cfRule>
  </conditionalFormatting>
  <conditionalFormatting sqref="AC54">
    <cfRule type="cellIs" dxfId="392" priority="245" operator="equal">
      <formula>"aus"</formula>
    </cfRule>
    <cfRule type="cellIs" dxfId="391" priority="246" operator="equal">
      <formula>"ein"</formula>
    </cfRule>
  </conditionalFormatting>
  <conditionalFormatting sqref="AC114:AC115">
    <cfRule type="cellIs" dxfId="390" priority="241" operator="equal">
      <formula>"aus"</formula>
    </cfRule>
    <cfRule type="cellIs" dxfId="389" priority="242" operator="equal">
      <formula>"ein"</formula>
    </cfRule>
  </conditionalFormatting>
  <conditionalFormatting sqref="Y88:Y89 Y84 Y92:Y113 Y23:Y25 Y56:Y82 Y28:Y29 Y31:Y53">
    <cfRule type="cellIs" dxfId="388" priority="237" operator="equal">
      <formula>"aus"</formula>
    </cfRule>
    <cfRule type="cellIs" dxfId="387" priority="238" operator="equal">
      <formula>"ein"</formula>
    </cfRule>
  </conditionalFormatting>
  <conditionalFormatting sqref="Y116:Y122">
    <cfRule type="cellIs" dxfId="386" priority="233" operator="equal">
      <formula>"aus"</formula>
    </cfRule>
    <cfRule type="cellIs" dxfId="385" priority="234" operator="equal">
      <formula>"ein"</formula>
    </cfRule>
  </conditionalFormatting>
  <conditionalFormatting sqref="Y83">
    <cfRule type="cellIs" dxfId="384" priority="231" operator="equal">
      <formula>"aus"</formula>
    </cfRule>
    <cfRule type="cellIs" dxfId="383" priority="232" operator="equal">
      <formula>"ein"</formula>
    </cfRule>
  </conditionalFormatting>
  <conditionalFormatting sqref="Y90:Y91">
    <cfRule type="cellIs" dxfId="382" priority="229" operator="equal">
      <formula>"aus"</formula>
    </cfRule>
    <cfRule type="cellIs" dxfId="381" priority="230" operator="equal">
      <formula>"ein"</formula>
    </cfRule>
  </conditionalFormatting>
  <conditionalFormatting sqref="Y86:Y87">
    <cfRule type="cellIs" dxfId="380" priority="227" operator="equal">
      <formula>"aus"</formula>
    </cfRule>
    <cfRule type="cellIs" dxfId="379" priority="228" operator="equal">
      <formula>"ein"</formula>
    </cfRule>
  </conditionalFormatting>
  <conditionalFormatting sqref="Y55">
    <cfRule type="cellIs" dxfId="378" priority="223" operator="equal">
      <formula>"aus"</formula>
    </cfRule>
    <cfRule type="cellIs" dxfId="377" priority="224" operator="equal">
      <formula>"ein"</formula>
    </cfRule>
  </conditionalFormatting>
  <conditionalFormatting sqref="Y54">
    <cfRule type="cellIs" dxfId="376" priority="225" operator="equal">
      <formula>"aus"</formula>
    </cfRule>
    <cfRule type="cellIs" dxfId="375" priority="226" operator="equal">
      <formula>"ein"</formula>
    </cfRule>
  </conditionalFormatting>
  <conditionalFormatting sqref="Y114:Y115">
    <cfRule type="cellIs" dxfId="374" priority="221" operator="equal">
      <formula>"aus"</formula>
    </cfRule>
    <cfRule type="cellIs" dxfId="373" priority="222" operator="equal">
      <formula>"ein"</formula>
    </cfRule>
  </conditionalFormatting>
  <conditionalFormatting sqref="AE117">
    <cfRule type="cellIs" dxfId="372" priority="217" operator="equal">
      <formula>"aus"</formula>
    </cfRule>
    <cfRule type="cellIs" dxfId="371" priority="218" operator="equal">
      <formula>"ein"</formula>
    </cfRule>
  </conditionalFormatting>
  <conditionalFormatting sqref="V20">
    <cfRule type="cellIs" dxfId="370" priority="215" operator="equal">
      <formula>"aus"</formula>
    </cfRule>
    <cfRule type="cellIs" dxfId="369" priority="216" operator="equal">
      <formula>"ein"</formula>
    </cfRule>
  </conditionalFormatting>
  <conditionalFormatting sqref="W20">
    <cfRule type="cellIs" dxfId="368" priority="213" operator="equal">
      <formula>"aus"</formula>
    </cfRule>
    <cfRule type="cellIs" dxfId="367" priority="214" operator="equal">
      <formula>"ein"</formula>
    </cfRule>
  </conditionalFormatting>
  <conditionalFormatting sqref="AD20">
    <cfRule type="cellIs" dxfId="366" priority="211" operator="equal">
      <formula>"aus"</formula>
    </cfRule>
    <cfRule type="cellIs" dxfId="365" priority="212" operator="equal">
      <formula>"ein"</formula>
    </cfRule>
  </conditionalFormatting>
  <conditionalFormatting sqref="AE20">
    <cfRule type="cellIs" dxfId="364" priority="209" operator="equal">
      <formula>"aus"</formula>
    </cfRule>
    <cfRule type="cellIs" dxfId="363" priority="210" operator="equal">
      <formula>"ein"</formula>
    </cfRule>
  </conditionalFormatting>
  <conditionalFormatting sqref="AF20">
    <cfRule type="cellIs" dxfId="362" priority="207" operator="equal">
      <formula>"aus"</formula>
    </cfRule>
    <cfRule type="cellIs" dxfId="361" priority="208" operator="equal">
      <formula>"ein"</formula>
    </cfRule>
  </conditionalFormatting>
  <conditionalFormatting sqref="AG20">
    <cfRule type="cellIs" dxfId="360" priority="205" operator="equal">
      <formula>"aus"</formula>
    </cfRule>
    <cfRule type="cellIs" dxfId="359" priority="206" operator="equal">
      <formula>"ein"</formula>
    </cfRule>
  </conditionalFormatting>
  <conditionalFormatting sqref="AH20">
    <cfRule type="cellIs" dxfId="358" priority="203" operator="equal">
      <formula>"aus"</formula>
    </cfRule>
    <cfRule type="cellIs" dxfId="357" priority="204" operator="equal">
      <formula>"ein"</formula>
    </cfRule>
  </conditionalFormatting>
  <conditionalFormatting sqref="AI20">
    <cfRule type="cellIs" dxfId="356" priority="201" operator="equal">
      <formula>"aus"</formula>
    </cfRule>
    <cfRule type="cellIs" dxfId="355" priority="202" operator="equal">
      <formula>"ein"</formula>
    </cfRule>
  </conditionalFormatting>
  <conditionalFormatting sqref="AJ20">
    <cfRule type="cellIs" dxfId="354" priority="199" operator="equal">
      <formula>"aus"</formula>
    </cfRule>
    <cfRule type="cellIs" dxfId="353" priority="200" operator="equal">
      <formula>"ein"</formula>
    </cfRule>
  </conditionalFormatting>
  <conditionalFormatting sqref="AK20">
    <cfRule type="cellIs" dxfId="352" priority="197" operator="equal">
      <formula>"aus"</formula>
    </cfRule>
    <cfRule type="cellIs" dxfId="351" priority="198" operator="equal">
      <formula>"ein"</formula>
    </cfRule>
  </conditionalFormatting>
  <conditionalFormatting sqref="AL20">
    <cfRule type="cellIs" dxfId="350" priority="195" operator="equal">
      <formula>"aus"</formula>
    </cfRule>
    <cfRule type="cellIs" dxfId="349" priority="196" operator="equal">
      <formula>"ein"</formula>
    </cfRule>
  </conditionalFormatting>
  <conditionalFormatting sqref="AM20">
    <cfRule type="cellIs" dxfId="348" priority="193" operator="equal">
      <formula>"aus"</formula>
    </cfRule>
    <cfRule type="cellIs" dxfId="347" priority="194" operator="equal">
      <formula>"ein"</formula>
    </cfRule>
  </conditionalFormatting>
  <conditionalFormatting sqref="AB20">
    <cfRule type="cellIs" dxfId="346" priority="191" operator="equal">
      <formula>"aus"</formula>
    </cfRule>
    <cfRule type="cellIs" dxfId="345" priority="192" operator="equal">
      <formula>"ein"</formula>
    </cfRule>
  </conditionalFormatting>
  <conditionalFormatting sqref="Z20">
    <cfRule type="cellIs" dxfId="344" priority="189" operator="equal">
      <formula>"aus"</formula>
    </cfRule>
    <cfRule type="cellIs" dxfId="343" priority="190" operator="equal">
      <formula>"ein"</formula>
    </cfRule>
  </conditionalFormatting>
  <conditionalFormatting sqref="AA20">
    <cfRule type="cellIs" dxfId="342" priority="187" operator="equal">
      <formula>"aus"</formula>
    </cfRule>
    <cfRule type="cellIs" dxfId="341" priority="188" operator="equal">
      <formula>"ein"</formula>
    </cfRule>
  </conditionalFormatting>
  <conditionalFormatting sqref="X20">
    <cfRule type="cellIs" dxfId="340" priority="185" operator="equal">
      <formula>"aus"</formula>
    </cfRule>
    <cfRule type="cellIs" dxfId="339" priority="186" operator="equal">
      <formula>"ein"</formula>
    </cfRule>
  </conditionalFormatting>
  <conditionalFormatting sqref="AC20">
    <cfRule type="cellIs" dxfId="338" priority="183" operator="equal">
      <formula>"aus"</formula>
    </cfRule>
    <cfRule type="cellIs" dxfId="337" priority="184" operator="equal">
      <formula>"ein"</formula>
    </cfRule>
  </conditionalFormatting>
  <conditionalFormatting sqref="Y20">
    <cfRule type="cellIs" dxfId="336" priority="181" operator="equal">
      <formula>"aus"</formula>
    </cfRule>
    <cfRule type="cellIs" dxfId="335" priority="182" operator="equal">
      <formula>"ein"</formula>
    </cfRule>
  </conditionalFormatting>
  <conditionalFormatting sqref="V21">
    <cfRule type="cellIs" dxfId="334" priority="179" operator="equal">
      <formula>"aus"</formula>
    </cfRule>
    <cfRule type="cellIs" dxfId="333" priority="180" operator="equal">
      <formula>"ein"</formula>
    </cfRule>
  </conditionalFormatting>
  <conditionalFormatting sqref="W21">
    <cfRule type="cellIs" dxfId="332" priority="177" operator="equal">
      <formula>"aus"</formula>
    </cfRule>
    <cfRule type="cellIs" dxfId="331" priority="178" operator="equal">
      <formula>"ein"</formula>
    </cfRule>
  </conditionalFormatting>
  <conditionalFormatting sqref="AD21">
    <cfRule type="cellIs" dxfId="330" priority="175" operator="equal">
      <formula>"aus"</formula>
    </cfRule>
    <cfRule type="cellIs" dxfId="329" priority="176" operator="equal">
      <formula>"ein"</formula>
    </cfRule>
  </conditionalFormatting>
  <conditionalFormatting sqref="AE21">
    <cfRule type="cellIs" dxfId="328" priority="173" operator="equal">
      <formula>"aus"</formula>
    </cfRule>
    <cfRule type="cellIs" dxfId="327" priority="174" operator="equal">
      <formula>"ein"</formula>
    </cfRule>
  </conditionalFormatting>
  <conditionalFormatting sqref="AF21">
    <cfRule type="cellIs" dxfId="326" priority="171" operator="equal">
      <formula>"aus"</formula>
    </cfRule>
    <cfRule type="cellIs" dxfId="325" priority="172" operator="equal">
      <formula>"ein"</formula>
    </cfRule>
  </conditionalFormatting>
  <conditionalFormatting sqref="AG21">
    <cfRule type="cellIs" dxfId="324" priority="169" operator="equal">
      <formula>"aus"</formula>
    </cfRule>
    <cfRule type="cellIs" dxfId="323" priority="170" operator="equal">
      <formula>"ein"</formula>
    </cfRule>
  </conditionalFormatting>
  <conditionalFormatting sqref="AH21">
    <cfRule type="cellIs" dxfId="322" priority="167" operator="equal">
      <formula>"aus"</formula>
    </cfRule>
    <cfRule type="cellIs" dxfId="321" priority="168" operator="equal">
      <formula>"ein"</formula>
    </cfRule>
  </conditionalFormatting>
  <conditionalFormatting sqref="AI21">
    <cfRule type="cellIs" dxfId="320" priority="165" operator="equal">
      <formula>"aus"</formula>
    </cfRule>
    <cfRule type="cellIs" dxfId="319" priority="166" operator="equal">
      <formula>"ein"</formula>
    </cfRule>
  </conditionalFormatting>
  <conditionalFormatting sqref="AJ21">
    <cfRule type="cellIs" dxfId="318" priority="163" operator="equal">
      <formula>"aus"</formula>
    </cfRule>
    <cfRule type="cellIs" dxfId="317" priority="164" operator="equal">
      <formula>"ein"</formula>
    </cfRule>
  </conditionalFormatting>
  <conditionalFormatting sqref="AK21">
    <cfRule type="cellIs" dxfId="316" priority="161" operator="equal">
      <formula>"aus"</formula>
    </cfRule>
    <cfRule type="cellIs" dxfId="315" priority="162" operator="equal">
      <formula>"ein"</formula>
    </cfRule>
  </conditionalFormatting>
  <conditionalFormatting sqref="AL21">
    <cfRule type="cellIs" dxfId="314" priority="159" operator="equal">
      <formula>"aus"</formula>
    </cfRule>
    <cfRule type="cellIs" dxfId="313" priority="160" operator="equal">
      <formula>"ein"</formula>
    </cfRule>
  </conditionalFormatting>
  <conditionalFormatting sqref="AM21">
    <cfRule type="cellIs" dxfId="312" priority="157" operator="equal">
      <formula>"aus"</formula>
    </cfRule>
    <cfRule type="cellIs" dxfId="311" priority="158" operator="equal">
      <formula>"ein"</formula>
    </cfRule>
  </conditionalFormatting>
  <conditionalFormatting sqref="AB21">
    <cfRule type="cellIs" dxfId="310" priority="155" operator="equal">
      <formula>"aus"</formula>
    </cfRule>
    <cfRule type="cellIs" dxfId="309" priority="156" operator="equal">
      <formula>"ein"</formula>
    </cfRule>
  </conditionalFormatting>
  <conditionalFormatting sqref="Z21">
    <cfRule type="cellIs" dxfId="308" priority="153" operator="equal">
      <formula>"aus"</formula>
    </cfRule>
    <cfRule type="cellIs" dxfId="307" priority="154" operator="equal">
      <formula>"ein"</formula>
    </cfRule>
  </conditionalFormatting>
  <conditionalFormatting sqref="AA21">
    <cfRule type="cellIs" dxfId="306" priority="151" operator="equal">
      <formula>"aus"</formula>
    </cfRule>
    <cfRule type="cellIs" dxfId="305" priority="152" operator="equal">
      <formula>"ein"</formula>
    </cfRule>
  </conditionalFormatting>
  <conditionalFormatting sqref="X21">
    <cfRule type="cellIs" dxfId="304" priority="149" operator="equal">
      <formula>"aus"</formula>
    </cfRule>
    <cfRule type="cellIs" dxfId="303" priority="150" operator="equal">
      <formula>"ein"</formula>
    </cfRule>
  </conditionalFormatting>
  <conditionalFormatting sqref="AC21">
    <cfRule type="cellIs" dxfId="302" priority="147" operator="equal">
      <formula>"aus"</formula>
    </cfRule>
    <cfRule type="cellIs" dxfId="301" priority="148" operator="equal">
      <formula>"ein"</formula>
    </cfRule>
  </conditionalFormatting>
  <conditionalFormatting sqref="Y21">
    <cfRule type="cellIs" dxfId="300" priority="145" operator="equal">
      <formula>"aus"</formula>
    </cfRule>
    <cfRule type="cellIs" dxfId="299" priority="146" operator="equal">
      <formula>"ein"</formula>
    </cfRule>
  </conditionalFormatting>
  <conditionalFormatting sqref="V22">
    <cfRule type="cellIs" dxfId="298" priority="143" operator="equal">
      <formula>"aus"</formula>
    </cfRule>
    <cfRule type="cellIs" dxfId="297" priority="144" operator="equal">
      <formula>"ein"</formula>
    </cfRule>
  </conditionalFormatting>
  <conditionalFormatting sqref="W22">
    <cfRule type="cellIs" dxfId="296" priority="141" operator="equal">
      <formula>"aus"</formula>
    </cfRule>
    <cfRule type="cellIs" dxfId="295" priority="142" operator="equal">
      <formula>"ein"</formula>
    </cfRule>
  </conditionalFormatting>
  <conditionalFormatting sqref="AD22">
    <cfRule type="cellIs" dxfId="294" priority="139" operator="equal">
      <formula>"aus"</formula>
    </cfRule>
    <cfRule type="cellIs" dxfId="293" priority="140" operator="equal">
      <formula>"ein"</formula>
    </cfRule>
  </conditionalFormatting>
  <conditionalFormatting sqref="AE22">
    <cfRule type="cellIs" dxfId="292" priority="137" operator="equal">
      <formula>"aus"</formula>
    </cfRule>
    <cfRule type="cellIs" dxfId="291" priority="138" operator="equal">
      <formula>"ein"</formula>
    </cfRule>
  </conditionalFormatting>
  <conditionalFormatting sqref="AF22">
    <cfRule type="cellIs" dxfId="290" priority="135" operator="equal">
      <formula>"aus"</formula>
    </cfRule>
    <cfRule type="cellIs" dxfId="289" priority="136" operator="equal">
      <formula>"ein"</formula>
    </cfRule>
  </conditionalFormatting>
  <conditionalFormatting sqref="AG22">
    <cfRule type="cellIs" dxfId="288" priority="133" operator="equal">
      <formula>"aus"</formula>
    </cfRule>
    <cfRule type="cellIs" dxfId="287" priority="134" operator="equal">
      <formula>"ein"</formula>
    </cfRule>
  </conditionalFormatting>
  <conditionalFormatting sqref="AH22">
    <cfRule type="cellIs" dxfId="286" priority="131" operator="equal">
      <formula>"aus"</formula>
    </cfRule>
    <cfRule type="cellIs" dxfId="285" priority="132" operator="equal">
      <formula>"ein"</formula>
    </cfRule>
  </conditionalFormatting>
  <conditionalFormatting sqref="AI22">
    <cfRule type="cellIs" dxfId="284" priority="129" operator="equal">
      <formula>"aus"</formula>
    </cfRule>
    <cfRule type="cellIs" dxfId="283" priority="130" operator="equal">
      <formula>"ein"</formula>
    </cfRule>
  </conditionalFormatting>
  <conditionalFormatting sqref="AJ22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AK22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L22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M22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Z22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A22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X22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C22">
    <cfRule type="cellIs" dxfId="266" priority="111" operator="equal">
      <formula>"aus"</formula>
    </cfRule>
    <cfRule type="cellIs" dxfId="265" priority="112" operator="equal">
      <formula>"ein"</formula>
    </cfRule>
  </conditionalFormatting>
  <conditionalFormatting sqref="Y22">
    <cfRule type="cellIs" dxfId="264" priority="109" operator="equal">
      <formula>"aus"</formula>
    </cfRule>
    <cfRule type="cellIs" dxfId="263" priority="110" operator="equal">
      <formula>"ein"</formula>
    </cfRule>
  </conditionalFormatting>
  <conditionalFormatting sqref="V26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W26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AD26">
    <cfRule type="cellIs" dxfId="258" priority="103" operator="equal">
      <formula>"aus"</formula>
    </cfRule>
    <cfRule type="cellIs" dxfId="257" priority="104" operator="equal">
      <formula>"ein"</formula>
    </cfRule>
  </conditionalFormatting>
  <conditionalFormatting sqref="AE26">
    <cfRule type="cellIs" dxfId="256" priority="101" operator="equal">
      <formula>"aus"</formula>
    </cfRule>
    <cfRule type="cellIs" dxfId="255" priority="102" operator="equal">
      <formula>"ein"</formula>
    </cfRule>
  </conditionalFormatting>
  <conditionalFormatting sqref="AF26">
    <cfRule type="cellIs" dxfId="254" priority="99" operator="equal">
      <formula>"aus"</formula>
    </cfRule>
    <cfRule type="cellIs" dxfId="253" priority="100" operator="equal">
      <formula>"ein"</formula>
    </cfRule>
  </conditionalFormatting>
  <conditionalFormatting sqref="AG26">
    <cfRule type="cellIs" dxfId="252" priority="97" operator="equal">
      <formula>"aus"</formula>
    </cfRule>
    <cfRule type="cellIs" dxfId="251" priority="98" operator="equal">
      <formula>"ein"</formula>
    </cfRule>
  </conditionalFormatting>
  <conditionalFormatting sqref="AH26">
    <cfRule type="cellIs" dxfId="250" priority="95" operator="equal">
      <formula>"aus"</formula>
    </cfRule>
    <cfRule type="cellIs" dxfId="249" priority="96" operator="equal">
      <formula>"ein"</formula>
    </cfRule>
  </conditionalFormatting>
  <conditionalFormatting sqref="AI26">
    <cfRule type="cellIs" dxfId="248" priority="93" operator="equal">
      <formula>"aus"</formula>
    </cfRule>
    <cfRule type="cellIs" dxfId="247" priority="94" operator="equal">
      <formula>"ein"</formula>
    </cfRule>
  </conditionalFormatting>
  <conditionalFormatting sqref="AJ26">
    <cfRule type="cellIs" dxfId="246" priority="91" operator="equal">
      <formula>"aus"</formula>
    </cfRule>
    <cfRule type="cellIs" dxfId="245" priority="92" operator="equal">
      <formula>"ein"</formula>
    </cfRule>
  </conditionalFormatting>
  <conditionalFormatting sqref="AK26">
    <cfRule type="cellIs" dxfId="244" priority="89" operator="equal">
      <formula>"aus"</formula>
    </cfRule>
    <cfRule type="cellIs" dxfId="243" priority="90" operator="equal">
      <formula>"ein"</formula>
    </cfRule>
  </conditionalFormatting>
  <conditionalFormatting sqref="AL26">
    <cfRule type="cellIs" dxfId="242" priority="87" operator="equal">
      <formula>"aus"</formula>
    </cfRule>
    <cfRule type="cellIs" dxfId="241" priority="88" operator="equal">
      <formula>"ein"</formula>
    </cfRule>
  </conditionalFormatting>
  <conditionalFormatting sqref="AM26">
    <cfRule type="cellIs" dxfId="240" priority="85" operator="equal">
      <formula>"aus"</formula>
    </cfRule>
    <cfRule type="cellIs" dxfId="239" priority="86" operator="equal">
      <formula>"ein"</formula>
    </cfRule>
  </conditionalFormatting>
  <conditionalFormatting sqref="AB26">
    <cfRule type="cellIs" dxfId="238" priority="83" operator="equal">
      <formula>"aus"</formula>
    </cfRule>
    <cfRule type="cellIs" dxfId="237" priority="84" operator="equal">
      <formula>"ein"</formula>
    </cfRule>
  </conditionalFormatting>
  <conditionalFormatting sqref="Z26">
    <cfRule type="cellIs" dxfId="236" priority="81" operator="equal">
      <formula>"aus"</formula>
    </cfRule>
    <cfRule type="cellIs" dxfId="235" priority="82" operator="equal">
      <formula>"ein"</formula>
    </cfRule>
  </conditionalFormatting>
  <conditionalFormatting sqref="AA26">
    <cfRule type="cellIs" dxfId="234" priority="79" operator="equal">
      <formula>"aus"</formula>
    </cfRule>
    <cfRule type="cellIs" dxfId="233" priority="80" operator="equal">
      <formula>"ein"</formula>
    </cfRule>
  </conditionalFormatting>
  <conditionalFormatting sqref="X26">
    <cfRule type="cellIs" dxfId="232" priority="77" operator="equal">
      <formula>"aus"</formula>
    </cfRule>
    <cfRule type="cellIs" dxfId="231" priority="78" operator="equal">
      <formula>"ein"</formula>
    </cfRule>
  </conditionalFormatting>
  <conditionalFormatting sqref="AC26">
    <cfRule type="cellIs" dxfId="230" priority="75" operator="equal">
      <formula>"aus"</formula>
    </cfRule>
    <cfRule type="cellIs" dxfId="229" priority="76" operator="equal">
      <formula>"ein"</formula>
    </cfRule>
  </conditionalFormatting>
  <conditionalFormatting sqref="Y26">
    <cfRule type="cellIs" dxfId="228" priority="73" operator="equal">
      <formula>"aus"</formula>
    </cfRule>
    <cfRule type="cellIs" dxfId="227" priority="74" operator="equal">
      <formula>"ein"</formula>
    </cfRule>
  </conditionalFormatting>
  <conditionalFormatting sqref="V27">
    <cfRule type="cellIs" dxfId="226" priority="71" operator="equal">
      <formula>"aus"</formula>
    </cfRule>
    <cfRule type="cellIs" dxfId="225" priority="72" operator="equal">
      <formula>"ein"</formula>
    </cfRule>
  </conditionalFormatting>
  <conditionalFormatting sqref="W27">
    <cfRule type="cellIs" dxfId="224" priority="69" operator="equal">
      <formula>"aus"</formula>
    </cfRule>
    <cfRule type="cellIs" dxfId="223" priority="70" operator="equal">
      <formula>"ein"</formula>
    </cfRule>
  </conditionalFormatting>
  <conditionalFormatting sqref="AD27">
    <cfRule type="cellIs" dxfId="222" priority="67" operator="equal">
      <formula>"aus"</formula>
    </cfRule>
    <cfRule type="cellIs" dxfId="221" priority="68" operator="equal">
      <formula>"ein"</formula>
    </cfRule>
  </conditionalFormatting>
  <conditionalFormatting sqref="AE27">
    <cfRule type="cellIs" dxfId="220" priority="65" operator="equal">
      <formula>"aus"</formula>
    </cfRule>
    <cfRule type="cellIs" dxfId="219" priority="66" operator="equal">
      <formula>"ein"</formula>
    </cfRule>
  </conditionalFormatting>
  <conditionalFormatting sqref="AF27">
    <cfRule type="cellIs" dxfId="218" priority="63" operator="equal">
      <formula>"aus"</formula>
    </cfRule>
    <cfRule type="cellIs" dxfId="217" priority="64" operator="equal">
      <formula>"ein"</formula>
    </cfRule>
  </conditionalFormatting>
  <conditionalFormatting sqref="AG27">
    <cfRule type="cellIs" dxfId="216" priority="61" operator="equal">
      <formula>"aus"</formula>
    </cfRule>
    <cfRule type="cellIs" dxfId="215" priority="62" operator="equal">
      <formula>"ein"</formula>
    </cfRule>
  </conditionalFormatting>
  <conditionalFormatting sqref="AH27">
    <cfRule type="cellIs" dxfId="214" priority="59" operator="equal">
      <formula>"aus"</formula>
    </cfRule>
    <cfRule type="cellIs" dxfId="213" priority="60" operator="equal">
      <formula>"ein"</formula>
    </cfRule>
  </conditionalFormatting>
  <conditionalFormatting sqref="AI27">
    <cfRule type="cellIs" dxfId="212" priority="57" operator="equal">
      <formula>"aus"</formula>
    </cfRule>
    <cfRule type="cellIs" dxfId="211" priority="58" operator="equal">
      <formula>"ein"</formula>
    </cfRule>
  </conditionalFormatting>
  <conditionalFormatting sqref="AJ27">
    <cfRule type="cellIs" dxfId="210" priority="55" operator="equal">
      <formula>"aus"</formula>
    </cfRule>
    <cfRule type="cellIs" dxfId="209" priority="56" operator="equal">
      <formula>"ein"</formula>
    </cfRule>
  </conditionalFormatting>
  <conditionalFormatting sqref="AK27">
    <cfRule type="cellIs" dxfId="208" priority="53" operator="equal">
      <formula>"aus"</formula>
    </cfRule>
    <cfRule type="cellIs" dxfId="207" priority="54" operator="equal">
      <formula>"ein"</formula>
    </cfRule>
  </conditionalFormatting>
  <conditionalFormatting sqref="AL27">
    <cfRule type="cellIs" dxfId="206" priority="51" operator="equal">
      <formula>"aus"</formula>
    </cfRule>
    <cfRule type="cellIs" dxfId="205" priority="52" operator="equal">
      <formula>"ein"</formula>
    </cfRule>
  </conditionalFormatting>
  <conditionalFormatting sqref="AM27">
    <cfRule type="cellIs" dxfId="204" priority="49" operator="equal">
      <formula>"aus"</formula>
    </cfRule>
    <cfRule type="cellIs" dxfId="203" priority="50" operator="equal">
      <formula>"ein"</formula>
    </cfRule>
  </conditionalFormatting>
  <conditionalFormatting sqref="AB27">
    <cfRule type="cellIs" dxfId="202" priority="47" operator="equal">
      <formula>"aus"</formula>
    </cfRule>
    <cfRule type="cellIs" dxfId="201" priority="48" operator="equal">
      <formula>"ein"</formula>
    </cfRule>
  </conditionalFormatting>
  <conditionalFormatting sqref="Z27">
    <cfRule type="cellIs" dxfId="200" priority="45" operator="equal">
      <formula>"aus"</formula>
    </cfRule>
    <cfRule type="cellIs" dxfId="199" priority="46" operator="equal">
      <formula>"ein"</formula>
    </cfRule>
  </conditionalFormatting>
  <conditionalFormatting sqref="AA27">
    <cfRule type="cellIs" dxfId="198" priority="43" operator="equal">
      <formula>"aus"</formula>
    </cfRule>
    <cfRule type="cellIs" dxfId="197" priority="44" operator="equal">
      <formula>"ein"</formula>
    </cfRule>
  </conditionalFormatting>
  <conditionalFormatting sqref="X27">
    <cfRule type="cellIs" dxfId="196" priority="41" operator="equal">
      <formula>"aus"</formula>
    </cfRule>
    <cfRule type="cellIs" dxfId="195" priority="42" operator="equal">
      <formula>"ein"</formula>
    </cfRule>
  </conditionalFormatting>
  <conditionalFormatting sqref="AC27">
    <cfRule type="cellIs" dxfId="194" priority="39" operator="equal">
      <formula>"aus"</formula>
    </cfRule>
    <cfRule type="cellIs" dxfId="193" priority="40" operator="equal">
      <formula>"ein"</formula>
    </cfRule>
  </conditionalFormatting>
  <conditionalFormatting sqref="Y27">
    <cfRule type="cellIs" dxfId="192" priority="37" operator="equal">
      <formula>"aus"</formula>
    </cfRule>
    <cfRule type="cellIs" dxfId="191" priority="38" operator="equal">
      <formula>"ein"</formula>
    </cfRule>
  </conditionalFormatting>
  <conditionalFormatting sqref="V30">
    <cfRule type="cellIs" dxfId="190" priority="35" operator="equal">
      <formula>"aus"</formula>
    </cfRule>
    <cfRule type="cellIs" dxfId="189" priority="36" operator="equal">
      <formula>"ein"</formula>
    </cfRule>
  </conditionalFormatting>
  <conditionalFormatting sqref="W30">
    <cfRule type="cellIs" dxfId="188" priority="33" operator="equal">
      <formula>"aus"</formula>
    </cfRule>
    <cfRule type="cellIs" dxfId="187" priority="34" operator="equal">
      <formula>"ein"</formula>
    </cfRule>
  </conditionalFormatting>
  <conditionalFormatting sqref="AD30">
    <cfRule type="cellIs" dxfId="186" priority="31" operator="equal">
      <formula>"aus"</formula>
    </cfRule>
    <cfRule type="cellIs" dxfId="185" priority="32" operator="equal">
      <formula>"ein"</formula>
    </cfRule>
  </conditionalFormatting>
  <conditionalFormatting sqref="AE30">
    <cfRule type="cellIs" dxfId="184" priority="29" operator="equal">
      <formula>"aus"</formula>
    </cfRule>
    <cfRule type="cellIs" dxfId="183" priority="30" operator="equal">
      <formula>"ein"</formula>
    </cfRule>
  </conditionalFormatting>
  <conditionalFormatting sqref="AF30">
    <cfRule type="cellIs" dxfId="182" priority="27" operator="equal">
      <formula>"aus"</formula>
    </cfRule>
    <cfRule type="cellIs" dxfId="181" priority="28" operator="equal">
      <formula>"ein"</formula>
    </cfRule>
  </conditionalFormatting>
  <conditionalFormatting sqref="AG30">
    <cfRule type="cellIs" dxfId="180" priority="25" operator="equal">
      <formula>"aus"</formula>
    </cfRule>
    <cfRule type="cellIs" dxfId="179" priority="26" operator="equal">
      <formula>"ein"</formula>
    </cfRule>
  </conditionalFormatting>
  <conditionalFormatting sqref="AH30">
    <cfRule type="cellIs" dxfId="178" priority="23" operator="equal">
      <formula>"aus"</formula>
    </cfRule>
    <cfRule type="cellIs" dxfId="177" priority="24" operator="equal">
      <formula>"ein"</formula>
    </cfRule>
  </conditionalFormatting>
  <conditionalFormatting sqref="AI30">
    <cfRule type="cellIs" dxfId="176" priority="21" operator="equal">
      <formula>"aus"</formula>
    </cfRule>
    <cfRule type="cellIs" dxfId="175" priority="22" operator="equal">
      <formula>"ein"</formula>
    </cfRule>
  </conditionalFormatting>
  <conditionalFormatting sqref="AJ30">
    <cfRule type="cellIs" dxfId="174" priority="19" operator="equal">
      <formula>"aus"</formula>
    </cfRule>
    <cfRule type="cellIs" dxfId="173" priority="20" operator="equal">
      <formula>"ein"</formula>
    </cfRule>
  </conditionalFormatting>
  <conditionalFormatting sqref="AK30">
    <cfRule type="cellIs" dxfId="172" priority="17" operator="equal">
      <formula>"aus"</formula>
    </cfRule>
    <cfRule type="cellIs" dxfId="171" priority="18" operator="equal">
      <formula>"ein"</formula>
    </cfRule>
  </conditionalFormatting>
  <conditionalFormatting sqref="AL30">
    <cfRule type="cellIs" dxfId="170" priority="15" operator="equal">
      <formula>"aus"</formula>
    </cfRule>
    <cfRule type="cellIs" dxfId="169" priority="16" operator="equal">
      <formula>"ein"</formula>
    </cfRule>
  </conditionalFormatting>
  <conditionalFormatting sqref="AM30">
    <cfRule type="cellIs" dxfId="168" priority="13" operator="equal">
      <formula>"aus"</formula>
    </cfRule>
    <cfRule type="cellIs" dxfId="167" priority="14" operator="equal">
      <formula>"ein"</formula>
    </cfRule>
  </conditionalFormatting>
  <conditionalFormatting sqref="AB30">
    <cfRule type="cellIs" dxfId="166" priority="11" operator="equal">
      <formula>"aus"</formula>
    </cfRule>
    <cfRule type="cellIs" dxfId="165" priority="12" operator="equal">
      <formula>"ein"</formula>
    </cfRule>
  </conditionalFormatting>
  <conditionalFormatting sqref="Z30">
    <cfRule type="cellIs" dxfId="164" priority="9" operator="equal">
      <formula>"aus"</formula>
    </cfRule>
    <cfRule type="cellIs" dxfId="163" priority="10" operator="equal">
      <formula>"ein"</formula>
    </cfRule>
  </conditionalFormatting>
  <conditionalFormatting sqref="AA30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X30">
    <cfRule type="cellIs" dxfId="160" priority="5" operator="equal">
      <formula>"aus"</formula>
    </cfRule>
    <cfRule type="cellIs" dxfId="159" priority="6" operator="equal">
      <formula>"ein"</formula>
    </cfRule>
  </conditionalFormatting>
  <conditionalFormatting sqref="AC30">
    <cfRule type="cellIs" dxfId="158" priority="3" operator="equal">
      <formula>"aus"</formula>
    </cfRule>
    <cfRule type="cellIs" dxfId="157" priority="4" operator="equal">
      <formula>"ein"</formula>
    </cfRule>
  </conditionalFormatting>
  <conditionalFormatting sqref="Y30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8" scale="3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8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9" width="14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8" customWidth="1"/>
    <col min="29" max="31" width="11.42578125" style="1" customWidth="1"/>
    <col min="32" max="32" width="15.42578125" style="38" customWidth="1"/>
    <col min="33" max="35" width="11.42578125" style="1" hidden="1" customWidth="1"/>
    <col min="36" max="36" width="11.42578125" style="38" hidden="1" customWidth="1"/>
    <col min="37" max="37" width="11.42578125" style="1" hidden="1" customWidth="1"/>
    <col min="38" max="38" width="11.42578125" style="59" hidden="1" customWidth="1"/>
    <col min="39" max="39" width="15" style="1" hidden="1" customWidth="1"/>
    <col min="40" max="50" width="11.42578125" style="1" hidden="1" customWidth="1"/>
    <col min="51" max="51" width="11.42578125" style="1" customWidth="1"/>
    <col min="52" max="16384" width="11.42578125" style="1"/>
  </cols>
  <sheetData>
    <row r="1" spans="1:100" ht="18.75" thickBot="1" x14ac:dyDescent="0.3">
      <c r="A1" s="6"/>
      <c r="B1" s="7"/>
      <c r="C1" s="143"/>
      <c r="D1" s="144"/>
      <c r="F1" s="7"/>
      <c r="H1" s="7"/>
      <c r="I1" s="7"/>
      <c r="P1" s="82"/>
      <c r="Q1" s="82"/>
      <c r="R1" s="82"/>
      <c r="S1" s="82"/>
      <c r="U1" s="6"/>
      <c r="V1" s="6"/>
      <c r="W1" s="6"/>
      <c r="X1" s="6"/>
      <c r="Y1" s="6"/>
      <c r="Z1" s="6"/>
      <c r="AA1" s="6"/>
      <c r="AB1" s="55" t="s">
        <v>66</v>
      </c>
      <c r="AC1" s="196"/>
      <c r="AD1" s="6"/>
      <c r="AE1" s="6"/>
      <c r="AF1" s="6"/>
      <c r="AG1" s="6"/>
      <c r="AH1" s="6"/>
      <c r="AI1" s="6"/>
      <c r="AJ1" s="6"/>
      <c r="AK1" s="6"/>
      <c r="AL1" s="60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63" t="s">
        <v>99</v>
      </c>
      <c r="C2" s="61"/>
      <c r="D2" s="145"/>
      <c r="E2" s="23"/>
      <c r="F2" s="15"/>
      <c r="G2" s="23"/>
      <c r="H2" s="7"/>
      <c r="I2" s="23"/>
      <c r="J2" s="23"/>
      <c r="K2" s="23"/>
      <c r="L2" s="23"/>
      <c r="M2" s="23"/>
      <c r="N2" s="23"/>
      <c r="O2" s="23"/>
      <c r="P2" s="146"/>
      <c r="Q2" s="146"/>
      <c r="R2" s="146"/>
      <c r="S2" s="146"/>
      <c r="T2" s="23"/>
      <c r="U2" s="7"/>
      <c r="V2" s="6"/>
      <c r="W2" s="6"/>
      <c r="X2" s="6"/>
      <c r="Y2" s="6"/>
      <c r="Z2" s="6"/>
      <c r="AA2" s="6"/>
      <c r="AB2" s="147" t="s">
        <v>472</v>
      </c>
      <c r="AC2" s="197">
        <v>0</v>
      </c>
      <c r="AD2" s="6"/>
      <c r="AE2" s="6"/>
      <c r="AF2" s="6"/>
      <c r="AG2" s="6"/>
      <c r="AH2" s="6"/>
      <c r="AI2" s="6"/>
      <c r="AJ2" s="6"/>
      <c r="AK2" s="6"/>
      <c r="AL2" s="60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68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22"/>
      <c r="Q3" s="122"/>
      <c r="R3" s="122"/>
      <c r="S3" s="122"/>
      <c r="T3" s="2"/>
      <c r="U3" s="11"/>
      <c r="V3" s="6"/>
      <c r="W3" s="6"/>
      <c r="X3" s="6"/>
      <c r="Y3" s="6"/>
      <c r="Z3" s="6"/>
      <c r="AA3" s="6"/>
      <c r="AB3" s="147" t="s">
        <v>473</v>
      </c>
      <c r="AC3" s="473">
        <v>0</v>
      </c>
      <c r="AD3" s="474"/>
      <c r="AE3" s="474"/>
      <c r="AF3" s="475"/>
      <c r="AG3" s="6"/>
      <c r="AH3" s="6"/>
      <c r="AI3" s="6"/>
      <c r="AJ3" s="6"/>
      <c r="AK3" s="6"/>
      <c r="AL3" s="60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99" customFormat="1" ht="12" customHeight="1" x14ac:dyDescent="0.2">
      <c r="A4" s="100"/>
      <c r="B4" s="260" t="s">
        <v>9</v>
      </c>
      <c r="C4" s="495">
        <f>Deckblatt_WWH!C4</f>
        <v>0</v>
      </c>
      <c r="D4" s="496"/>
      <c r="E4" s="496"/>
      <c r="F4" s="496"/>
      <c r="G4" s="496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6"/>
      <c r="U4" s="498"/>
      <c r="V4" s="100"/>
      <c r="W4" s="100"/>
      <c r="X4" s="100"/>
      <c r="Y4" s="100"/>
      <c r="Z4" s="100"/>
      <c r="AA4" s="100"/>
      <c r="AB4" s="241"/>
      <c r="AC4" s="476"/>
      <c r="AD4" s="477"/>
      <c r="AE4" s="477"/>
      <c r="AF4" s="478"/>
      <c r="AG4" s="100"/>
      <c r="AH4" s="100"/>
      <c r="AI4" s="100"/>
      <c r="AJ4" s="100"/>
      <c r="AK4" s="100"/>
      <c r="AL4" s="24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</row>
    <row r="5" spans="1:100" s="99" customFormat="1" ht="12" customHeight="1" x14ac:dyDescent="0.2">
      <c r="A5" s="100"/>
      <c r="B5" s="260" t="s">
        <v>169</v>
      </c>
      <c r="C5" s="489">
        <f>Deckblatt_WWH!C5</f>
        <v>0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1"/>
      <c r="V5" s="100"/>
      <c r="W5" s="100"/>
      <c r="X5" s="100"/>
      <c r="Y5" s="100"/>
      <c r="Z5" s="100"/>
      <c r="AA5" s="100"/>
      <c r="AB5" s="241"/>
      <c r="AC5" s="476"/>
      <c r="AD5" s="477"/>
      <c r="AE5" s="477"/>
      <c r="AF5" s="478"/>
      <c r="AG5" s="100"/>
      <c r="AH5" s="100"/>
      <c r="AI5" s="100"/>
      <c r="AJ5" s="100"/>
      <c r="AK5" s="100"/>
      <c r="AL5" s="24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</row>
    <row r="6" spans="1:100" s="99" customFormat="1" ht="12" customHeight="1" thickBot="1" x14ac:dyDescent="0.25">
      <c r="A6" s="100"/>
      <c r="B6" s="265" t="s">
        <v>460</v>
      </c>
      <c r="C6" s="489">
        <f>Deckblatt_WWH!C6</f>
        <v>0</v>
      </c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1"/>
      <c r="V6" s="100"/>
      <c r="W6" s="100"/>
      <c r="X6" s="100"/>
      <c r="Y6" s="100"/>
      <c r="Z6" s="100"/>
      <c r="AA6" s="100"/>
      <c r="AB6" s="241"/>
      <c r="AC6" s="479"/>
      <c r="AD6" s="480"/>
      <c r="AE6" s="480"/>
      <c r="AF6" s="481"/>
      <c r="AG6" s="100"/>
      <c r="AH6" s="100"/>
      <c r="AI6" s="100"/>
      <c r="AJ6" s="100"/>
      <c r="AK6" s="100"/>
      <c r="AL6" s="24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</row>
    <row r="7" spans="1:100" s="99" customFormat="1" ht="12" customHeight="1" x14ac:dyDescent="0.2">
      <c r="A7" s="100"/>
      <c r="B7" s="265" t="s">
        <v>71</v>
      </c>
      <c r="C7" s="489">
        <f>Deckblatt_WWH!C7</f>
        <v>0</v>
      </c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1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24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</row>
    <row r="8" spans="1:100" s="99" customFormat="1" ht="12" customHeight="1" x14ac:dyDescent="0.2">
      <c r="A8" s="100"/>
      <c r="B8" s="265" t="s">
        <v>13</v>
      </c>
      <c r="C8" s="489">
        <f>Deckblatt_WWH!C8</f>
        <v>0</v>
      </c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1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24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</row>
    <row r="9" spans="1:100" s="99" customFormat="1" ht="12" customHeight="1" x14ac:dyDescent="0.2">
      <c r="A9" s="100"/>
      <c r="B9" s="265" t="s">
        <v>38</v>
      </c>
      <c r="C9" s="489">
        <f>Deckblatt_WWH!C9</f>
        <v>0</v>
      </c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1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24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</row>
    <row r="10" spans="1:100" s="99" customFormat="1" ht="12" customHeight="1" x14ac:dyDescent="0.2">
      <c r="A10" s="100"/>
      <c r="B10" s="265" t="s">
        <v>160</v>
      </c>
      <c r="C10" s="489">
        <f>Deckblatt_WWH!C10</f>
        <v>0</v>
      </c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1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24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</row>
    <row r="11" spans="1:100" s="99" customFormat="1" ht="12" customHeight="1" x14ac:dyDescent="0.2">
      <c r="A11" s="100"/>
      <c r="B11" s="261" t="s">
        <v>180</v>
      </c>
      <c r="C11" s="489">
        <f>Deckblatt_WWH!C11</f>
        <v>0</v>
      </c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1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24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</row>
    <row r="12" spans="1:100" s="99" customFormat="1" ht="12" customHeight="1" x14ac:dyDescent="0.2">
      <c r="A12" s="100"/>
      <c r="B12" s="261" t="s">
        <v>181</v>
      </c>
      <c r="C12" s="489">
        <f>Deckblatt_WWH!C12</f>
        <v>0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1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24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</row>
    <row r="13" spans="1:100" s="99" customFormat="1" ht="12" customHeight="1" thickBot="1" x14ac:dyDescent="0.25">
      <c r="A13" s="100"/>
      <c r="B13" s="265" t="s">
        <v>101</v>
      </c>
      <c r="C13" s="492">
        <f>Deckblatt_WWH!C13</f>
        <v>0</v>
      </c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4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24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</row>
    <row r="14" spans="1:100" ht="18.75" thickBot="1" x14ac:dyDescent="0.3">
      <c r="A14" s="6"/>
      <c r="B14" s="269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22"/>
      <c r="Q14" s="122"/>
      <c r="R14" s="122"/>
      <c r="S14" s="12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0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11" customFormat="1" ht="16.149999999999999" customHeight="1" thickBot="1" x14ac:dyDescent="0.25">
      <c r="A15" s="401"/>
      <c r="B15" s="402" t="s">
        <v>102</v>
      </c>
      <c r="C15" s="482" t="s">
        <v>184</v>
      </c>
      <c r="D15" s="483"/>
      <c r="E15" s="403"/>
      <c r="F15" s="404"/>
      <c r="G15" s="403"/>
      <c r="H15" s="484" t="s">
        <v>39</v>
      </c>
      <c r="I15" s="485"/>
      <c r="J15" s="253"/>
      <c r="K15" s="486" t="s">
        <v>172</v>
      </c>
      <c r="L15" s="487"/>
      <c r="M15" s="487"/>
      <c r="N15" s="488"/>
      <c r="O15" s="254"/>
      <c r="P15" s="486" t="s">
        <v>139</v>
      </c>
      <c r="Q15" s="487"/>
      <c r="R15" s="487"/>
      <c r="S15" s="488"/>
      <c r="T15" s="403"/>
      <c r="U15" s="404"/>
      <c r="V15" s="401"/>
      <c r="W15" s="404" t="s">
        <v>78</v>
      </c>
      <c r="X15" s="401"/>
      <c r="Y15" s="401"/>
      <c r="Z15" s="100"/>
      <c r="AA15" s="100"/>
      <c r="AB15" s="401"/>
      <c r="AC15" s="401"/>
      <c r="AD15" s="401"/>
      <c r="AE15" s="401"/>
      <c r="AF15" s="401"/>
      <c r="AG15" s="100"/>
      <c r="AH15" s="100"/>
      <c r="AI15" s="100"/>
      <c r="AJ15" s="100"/>
      <c r="AK15" s="100"/>
      <c r="AL15" s="24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</row>
    <row r="16" spans="1:100" s="405" customFormat="1" ht="34.15" customHeight="1" thickBot="1" x14ac:dyDescent="0.25">
      <c r="B16" s="406"/>
      <c r="C16" s="407" t="s">
        <v>347</v>
      </c>
      <c r="D16" s="407" t="s">
        <v>22</v>
      </c>
      <c r="E16" s="408"/>
      <c r="F16" s="407" t="s">
        <v>103</v>
      </c>
      <c r="G16" s="408"/>
      <c r="H16" s="247" t="s">
        <v>40</v>
      </c>
      <c r="I16" s="247" t="s">
        <v>41</v>
      </c>
      <c r="J16" s="248"/>
      <c r="K16" s="247" t="s">
        <v>347</v>
      </c>
      <c r="L16" s="249" t="s">
        <v>22</v>
      </c>
      <c r="M16" s="250"/>
      <c r="N16" s="249" t="s">
        <v>103</v>
      </c>
      <c r="O16" s="250"/>
      <c r="P16" s="247" t="s">
        <v>347</v>
      </c>
      <c r="Q16" s="249" t="s">
        <v>22</v>
      </c>
      <c r="R16" s="250"/>
      <c r="S16" s="249" t="s">
        <v>103</v>
      </c>
      <c r="T16" s="408"/>
      <c r="U16" s="407" t="s">
        <v>23</v>
      </c>
      <c r="W16" s="409" t="s">
        <v>59</v>
      </c>
      <c r="Y16" s="410"/>
      <c r="Z16" s="251"/>
      <c r="AA16" s="251"/>
      <c r="AG16" s="251"/>
      <c r="AH16" s="251"/>
      <c r="AI16" s="251"/>
      <c r="AJ16" s="251"/>
      <c r="AK16" s="251"/>
      <c r="AL16" s="252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</row>
    <row r="17" spans="2:50" s="80" customFormat="1" ht="13.5" thickBot="1" x14ac:dyDescent="0.25">
      <c r="B17" s="18"/>
      <c r="C17" s="24"/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8"/>
      <c r="Q17" s="148"/>
      <c r="R17" s="148"/>
      <c r="S17" s="148"/>
      <c r="T17" s="14"/>
      <c r="U17" s="14"/>
      <c r="V17" s="34"/>
      <c r="Y17" s="315"/>
      <c r="AL17" s="272"/>
    </row>
    <row r="18" spans="2:50" s="80" customFormat="1" ht="13.5" thickBot="1" x14ac:dyDescent="0.25">
      <c r="B18" s="36" t="s">
        <v>98</v>
      </c>
      <c r="C18" s="45">
        <f>SUM(C20,C41,C51,C63,C77,C70)</f>
        <v>0</v>
      </c>
      <c r="D18" s="45">
        <f>IFERROR(C18/$AC$1,0)</f>
        <v>0</v>
      </c>
      <c r="E18" s="26"/>
      <c r="F18" s="43">
        <f>SUM(F20,F41,F51,F63,F77,F70)</f>
        <v>0</v>
      </c>
      <c r="G18" s="26"/>
      <c r="H18" s="165">
        <f>SUM(H20,H41,H51,H63,H77,H70)</f>
        <v>0</v>
      </c>
      <c r="I18" s="47">
        <f>SUM(I20,I41,I51,I63,I77,I70)</f>
        <v>0</v>
      </c>
      <c r="J18" s="26"/>
      <c r="K18" s="45">
        <f>SUM(K41)</f>
        <v>0</v>
      </c>
      <c r="L18" s="45">
        <f>IFERROR(K18/$AC$1,0)</f>
        <v>0</v>
      </c>
      <c r="M18" s="399"/>
      <c r="N18" s="47">
        <f>SUM(N41)</f>
        <v>0</v>
      </c>
      <c r="O18" s="399"/>
      <c r="P18" s="45">
        <f>SUM(P20,P41,P77)</f>
        <v>0</v>
      </c>
      <c r="Q18" s="45">
        <f>IFERROR(P18/$AC$1,0)</f>
        <v>0</v>
      </c>
      <c r="R18" s="399"/>
      <c r="S18" s="47">
        <f>SUM(S20,S41,S77)</f>
        <v>0</v>
      </c>
      <c r="T18" s="26"/>
      <c r="U18" s="28"/>
      <c r="W18" s="425">
        <f>IFERROR(F18/D18,0)</f>
        <v>0</v>
      </c>
      <c r="Y18" s="315"/>
      <c r="AL18" s="272"/>
    </row>
    <row r="19" spans="2:50" s="80" customFormat="1" ht="13.5" thickBot="1" x14ac:dyDescent="0.25">
      <c r="B19" s="18"/>
      <c r="C19" s="46"/>
      <c r="D19" s="46"/>
      <c r="E19" s="14"/>
      <c r="F19" s="48"/>
      <c r="G19" s="14"/>
      <c r="H19" s="48"/>
      <c r="I19" s="48"/>
      <c r="J19" s="14"/>
      <c r="K19" s="400"/>
      <c r="L19" s="400"/>
      <c r="M19" s="400"/>
      <c r="N19" s="400"/>
      <c r="O19" s="400"/>
      <c r="P19" s="400"/>
      <c r="Q19" s="400"/>
      <c r="R19" s="400"/>
      <c r="S19" s="400"/>
      <c r="T19" s="14"/>
      <c r="U19" s="14"/>
      <c r="W19" s="318"/>
      <c r="AG19" s="315" t="s">
        <v>146</v>
      </c>
      <c r="AH19" s="80" t="s">
        <v>147</v>
      </c>
      <c r="AI19" s="80" t="s">
        <v>168</v>
      </c>
      <c r="AJ19" s="80" t="s">
        <v>167</v>
      </c>
      <c r="AK19" s="80" t="s">
        <v>148</v>
      </c>
      <c r="AL19" s="80" t="s">
        <v>149</v>
      </c>
      <c r="AM19" s="80" t="s">
        <v>150</v>
      </c>
      <c r="AN19" s="80" t="s">
        <v>166</v>
      </c>
      <c r="AO19" s="80" t="s">
        <v>151</v>
      </c>
      <c r="AP19" s="80" t="s">
        <v>174</v>
      </c>
      <c r="AQ19" s="80" t="s">
        <v>152</v>
      </c>
      <c r="AR19" s="80" t="s">
        <v>153</v>
      </c>
      <c r="AS19" s="80" t="s">
        <v>154</v>
      </c>
      <c r="AT19" s="80" t="s">
        <v>155</v>
      </c>
      <c r="AU19" s="80" t="s">
        <v>157</v>
      </c>
      <c r="AV19" s="80" t="s">
        <v>156</v>
      </c>
      <c r="AW19" s="80" t="s">
        <v>158</v>
      </c>
      <c r="AX19" s="80" t="s">
        <v>159</v>
      </c>
    </row>
    <row r="20" spans="2:50" s="63" customFormat="1" ht="13.5" thickBot="1" x14ac:dyDescent="0.25">
      <c r="B20" s="18" t="s">
        <v>53</v>
      </c>
      <c r="C20" s="47">
        <f>SUM(C21:C39)</f>
        <v>0</v>
      </c>
      <c r="D20" s="47">
        <f t="shared" ref="D20:D39" si="0">IFERROR(C20/$AC$1,0)</f>
        <v>0</v>
      </c>
      <c r="E20" s="27"/>
      <c r="F20" s="43">
        <f>SUM(F21:F39)</f>
        <v>0</v>
      </c>
      <c r="G20" s="27"/>
      <c r="H20" s="47">
        <f>SUM(H21:H39)</f>
        <v>0</v>
      </c>
      <c r="I20" s="47">
        <f>SUM(I21:I39)</f>
        <v>0</v>
      </c>
      <c r="J20" s="27"/>
      <c r="K20" s="150"/>
      <c r="L20" s="150"/>
      <c r="M20" s="150"/>
      <c r="N20" s="150"/>
      <c r="O20" s="150"/>
      <c r="P20" s="53">
        <f>SUM(P21:P39)</f>
        <v>0</v>
      </c>
      <c r="Q20" s="53">
        <f>IFERROR(P20/$AC$1,0)</f>
        <v>0</v>
      </c>
      <c r="R20" s="150"/>
      <c r="S20" s="53">
        <f>SUM(S21:S39)</f>
        <v>0</v>
      </c>
      <c r="T20" s="27"/>
      <c r="U20" s="422" t="s">
        <v>388</v>
      </c>
      <c r="W20" s="43">
        <f t="shared" ref="W20:W49" si="1">IFERROR(F20/D20,0)</f>
        <v>0</v>
      </c>
      <c r="AG20" s="315" t="s">
        <v>60</v>
      </c>
      <c r="AH20" s="316" t="s">
        <v>60</v>
      </c>
      <c r="AI20" s="316" t="s">
        <v>60</v>
      </c>
      <c r="AJ20" s="316" t="s">
        <v>60</v>
      </c>
      <c r="AK20" s="316" t="s">
        <v>60</v>
      </c>
      <c r="AL20" s="316" t="s">
        <v>60</v>
      </c>
      <c r="AM20" s="316" t="s">
        <v>60</v>
      </c>
      <c r="AN20" s="316" t="s">
        <v>60</v>
      </c>
      <c r="AO20" s="316" t="s">
        <v>60</v>
      </c>
      <c r="AP20" s="316" t="s">
        <v>60</v>
      </c>
      <c r="AQ20" s="316" t="s">
        <v>60</v>
      </c>
      <c r="AR20" s="316" t="s">
        <v>60</v>
      </c>
      <c r="AS20" s="316" t="s">
        <v>61</v>
      </c>
      <c r="AT20" s="316" t="s">
        <v>60</v>
      </c>
      <c r="AU20" s="316" t="s">
        <v>60</v>
      </c>
      <c r="AV20" s="316" t="s">
        <v>60</v>
      </c>
      <c r="AW20" s="316" t="s">
        <v>60</v>
      </c>
      <c r="AX20" s="316" t="s">
        <v>60</v>
      </c>
    </row>
    <row r="21" spans="2:50" s="63" customFormat="1" ht="13.5" thickBot="1" x14ac:dyDescent="0.25">
      <c r="B21" s="262" t="s">
        <v>356</v>
      </c>
      <c r="C21" s="319"/>
      <c r="D21" s="320">
        <f>IFERROR(C21/$AC$1,0)</f>
        <v>0</v>
      </c>
      <c r="E21" s="321"/>
      <c r="F21" s="329"/>
      <c r="G21" s="321"/>
      <c r="H21" s="322">
        <f>F21</f>
        <v>0</v>
      </c>
      <c r="I21" s="322"/>
      <c r="J21" s="321"/>
      <c r="K21" s="149"/>
      <c r="L21" s="149"/>
      <c r="M21" s="149"/>
      <c r="N21" s="149"/>
      <c r="O21" s="149"/>
      <c r="P21" s="390"/>
      <c r="Q21" s="141">
        <f>IFERROR(P21/$AC$1,0)</f>
        <v>0</v>
      </c>
      <c r="R21" s="149"/>
      <c r="S21" s="391"/>
      <c r="T21" s="321"/>
      <c r="U21" s="171"/>
      <c r="W21" s="323">
        <f>IFERROR(F21/D21,0)</f>
        <v>0</v>
      </c>
      <c r="AG21" s="315" t="s">
        <v>60</v>
      </c>
      <c r="AH21" s="316" t="s">
        <v>60</v>
      </c>
      <c r="AI21" s="316" t="s">
        <v>61</v>
      </c>
      <c r="AJ21" s="316" t="s">
        <v>61</v>
      </c>
      <c r="AK21" s="316" t="s">
        <v>60</v>
      </c>
      <c r="AL21" s="316" t="s">
        <v>61</v>
      </c>
      <c r="AM21" s="316" t="s">
        <v>60</v>
      </c>
      <c r="AN21" s="316" t="s">
        <v>60</v>
      </c>
      <c r="AO21" s="316" t="s">
        <v>60</v>
      </c>
      <c r="AP21" s="316" t="s">
        <v>60</v>
      </c>
      <c r="AQ21" s="316" t="s">
        <v>60</v>
      </c>
      <c r="AR21" s="316" t="s">
        <v>60</v>
      </c>
      <c r="AS21" s="316" t="s">
        <v>61</v>
      </c>
      <c r="AT21" s="316" t="s">
        <v>60</v>
      </c>
      <c r="AU21" s="316" t="s">
        <v>61</v>
      </c>
      <c r="AV21" s="316" t="s">
        <v>60</v>
      </c>
      <c r="AW21" s="316" t="s">
        <v>60</v>
      </c>
      <c r="AX21" s="316" t="s">
        <v>60</v>
      </c>
    </row>
    <row r="22" spans="2:50" s="63" customFormat="1" ht="12.75" x14ac:dyDescent="0.2">
      <c r="B22" s="194" t="s">
        <v>357</v>
      </c>
      <c r="C22" s="324"/>
      <c r="D22" s="325">
        <f t="shared" si="0"/>
        <v>0</v>
      </c>
      <c r="E22" s="321"/>
      <c r="F22" s="360"/>
      <c r="G22" s="321"/>
      <c r="H22" s="195">
        <f t="shared" ref="H22:H39" si="2">F22</f>
        <v>0</v>
      </c>
      <c r="I22" s="195"/>
      <c r="J22" s="321"/>
      <c r="K22" s="149"/>
      <c r="L22" s="149"/>
      <c r="M22" s="149"/>
      <c r="N22" s="149"/>
      <c r="O22" s="149"/>
      <c r="P22" s="149"/>
      <c r="Q22" s="149"/>
      <c r="R22" s="149"/>
      <c r="S22" s="149"/>
      <c r="T22" s="321"/>
      <c r="U22" s="189"/>
      <c r="W22" s="326">
        <f t="shared" si="1"/>
        <v>0</v>
      </c>
      <c r="AG22" s="315" t="s">
        <v>61</v>
      </c>
      <c r="AH22" s="316" t="s">
        <v>61</v>
      </c>
      <c r="AI22" s="316" t="s">
        <v>61</v>
      </c>
      <c r="AJ22" s="316" t="s">
        <v>61</v>
      </c>
      <c r="AK22" s="316" t="s">
        <v>60</v>
      </c>
      <c r="AL22" s="316" t="s">
        <v>60</v>
      </c>
      <c r="AM22" s="316" t="s">
        <v>61</v>
      </c>
      <c r="AN22" s="316" t="s">
        <v>61</v>
      </c>
      <c r="AO22" s="316" t="s">
        <v>61</v>
      </c>
      <c r="AP22" s="316" t="s">
        <v>60</v>
      </c>
      <c r="AQ22" s="316" t="s">
        <v>60</v>
      </c>
      <c r="AR22" s="316" t="s">
        <v>61</v>
      </c>
      <c r="AS22" s="316" t="s">
        <v>61</v>
      </c>
      <c r="AT22" s="316" t="s">
        <v>61</v>
      </c>
      <c r="AU22" s="316" t="s">
        <v>61</v>
      </c>
      <c r="AV22" s="316" t="s">
        <v>61</v>
      </c>
      <c r="AW22" s="316" t="s">
        <v>61</v>
      </c>
      <c r="AX22" s="316" t="s">
        <v>61</v>
      </c>
    </row>
    <row r="23" spans="2:50" s="63" customFormat="1" ht="13.5" thickBot="1" x14ac:dyDescent="0.25">
      <c r="B23" s="194" t="s">
        <v>358</v>
      </c>
      <c r="C23" s="324"/>
      <c r="D23" s="325">
        <f t="shared" si="0"/>
        <v>0</v>
      </c>
      <c r="E23" s="321"/>
      <c r="F23" s="360"/>
      <c r="G23" s="321"/>
      <c r="H23" s="195">
        <f t="shared" si="2"/>
        <v>0</v>
      </c>
      <c r="I23" s="195"/>
      <c r="J23" s="321"/>
      <c r="K23" s="149"/>
      <c r="L23" s="149"/>
      <c r="M23" s="149"/>
      <c r="N23" s="149"/>
      <c r="O23" s="149"/>
      <c r="P23" s="149"/>
      <c r="Q23" s="149"/>
      <c r="R23" s="149"/>
      <c r="S23" s="149"/>
      <c r="T23" s="321"/>
      <c r="U23" s="189"/>
      <c r="W23" s="326">
        <f t="shared" si="1"/>
        <v>0</v>
      </c>
      <c r="AG23" s="315" t="s">
        <v>61</v>
      </c>
      <c r="AH23" s="316" t="s">
        <v>61</v>
      </c>
      <c r="AI23" s="316" t="s">
        <v>61</v>
      </c>
      <c r="AJ23" s="316" t="s">
        <v>61</v>
      </c>
      <c r="AK23" s="316" t="s">
        <v>60</v>
      </c>
      <c r="AL23" s="316" t="s">
        <v>60</v>
      </c>
      <c r="AM23" s="316" t="s">
        <v>61</v>
      </c>
      <c r="AN23" s="316" t="s">
        <v>61</v>
      </c>
      <c r="AO23" s="316" t="s">
        <v>61</v>
      </c>
      <c r="AP23" s="316" t="s">
        <v>61</v>
      </c>
      <c r="AQ23" s="316" t="s">
        <v>60</v>
      </c>
      <c r="AR23" s="316" t="s">
        <v>61</v>
      </c>
      <c r="AS23" s="316" t="s">
        <v>61</v>
      </c>
      <c r="AT23" s="316" t="s">
        <v>61</v>
      </c>
      <c r="AU23" s="316" t="s">
        <v>61</v>
      </c>
      <c r="AV23" s="316" t="s">
        <v>61</v>
      </c>
      <c r="AW23" s="316" t="s">
        <v>61</v>
      </c>
      <c r="AX23" s="316" t="s">
        <v>61</v>
      </c>
    </row>
    <row r="24" spans="2:50" s="63" customFormat="1" ht="13.5" thickBot="1" x14ac:dyDescent="0.25">
      <c r="B24" s="194" t="s">
        <v>359</v>
      </c>
      <c r="C24" s="324"/>
      <c r="D24" s="325">
        <f t="shared" si="0"/>
        <v>0</v>
      </c>
      <c r="E24" s="321"/>
      <c r="F24" s="360"/>
      <c r="G24" s="321"/>
      <c r="H24" s="195">
        <f t="shared" si="2"/>
        <v>0</v>
      </c>
      <c r="I24" s="195"/>
      <c r="J24" s="321"/>
      <c r="K24" s="149"/>
      <c r="L24" s="149"/>
      <c r="M24" s="149"/>
      <c r="N24" s="149"/>
      <c r="O24" s="149"/>
      <c r="P24" s="390"/>
      <c r="Q24" s="141">
        <f>IFERROR(P24/$AC$1,0)</f>
        <v>0</v>
      </c>
      <c r="R24" s="149"/>
      <c r="S24" s="392"/>
      <c r="T24" s="321"/>
      <c r="U24" s="189"/>
      <c r="W24" s="326">
        <f t="shared" si="1"/>
        <v>0</v>
      </c>
      <c r="AG24" s="315" t="s">
        <v>60</v>
      </c>
      <c r="AH24" s="316" t="s">
        <v>60</v>
      </c>
      <c r="AI24" s="316" t="s">
        <v>61</v>
      </c>
      <c r="AJ24" s="316" t="s">
        <v>61</v>
      </c>
      <c r="AK24" s="316" t="s">
        <v>61</v>
      </c>
      <c r="AL24" s="316" t="s">
        <v>61</v>
      </c>
      <c r="AM24" s="316" t="s">
        <v>60</v>
      </c>
      <c r="AN24" s="316" t="s">
        <v>60</v>
      </c>
      <c r="AO24" s="316" t="s">
        <v>61</v>
      </c>
      <c r="AP24" s="316" t="s">
        <v>60</v>
      </c>
      <c r="AQ24" s="316" t="s">
        <v>60</v>
      </c>
      <c r="AR24" s="316" t="s">
        <v>61</v>
      </c>
      <c r="AS24" s="316" t="s">
        <v>61</v>
      </c>
      <c r="AT24" s="316" t="s">
        <v>60</v>
      </c>
      <c r="AU24" s="316" t="s">
        <v>60</v>
      </c>
      <c r="AV24" s="316" t="s">
        <v>60</v>
      </c>
      <c r="AW24" s="316" t="s">
        <v>60</v>
      </c>
      <c r="AX24" s="316" t="s">
        <v>60</v>
      </c>
    </row>
    <row r="25" spans="2:50" s="63" customFormat="1" ht="12.75" hidden="1" x14ac:dyDescent="0.2">
      <c r="B25" s="70" t="s">
        <v>360</v>
      </c>
      <c r="C25" s="427"/>
      <c r="D25" s="327">
        <f t="shared" si="0"/>
        <v>0</v>
      </c>
      <c r="E25" s="321"/>
      <c r="F25" s="433"/>
      <c r="G25" s="321"/>
      <c r="H25" s="175">
        <f t="shared" si="2"/>
        <v>0</v>
      </c>
      <c r="I25" s="175"/>
      <c r="J25" s="321"/>
      <c r="K25" s="149"/>
      <c r="L25" s="149"/>
      <c r="M25" s="149"/>
      <c r="N25" s="149"/>
      <c r="O25" s="149"/>
      <c r="P25" s="377"/>
      <c r="Q25" s="162">
        <f>IFERROR(P25/$AC$1,0)</f>
        <v>0</v>
      </c>
      <c r="R25" s="149"/>
      <c r="S25" s="378"/>
      <c r="T25" s="321"/>
      <c r="U25" s="379"/>
      <c r="W25" s="175">
        <f t="shared" si="1"/>
        <v>0</v>
      </c>
      <c r="AG25" s="315" t="s">
        <v>61</v>
      </c>
      <c r="AH25" s="316" t="s">
        <v>60</v>
      </c>
      <c r="AI25" s="316" t="s">
        <v>61</v>
      </c>
      <c r="AJ25" s="316" t="s">
        <v>61</v>
      </c>
      <c r="AK25" s="316" t="s">
        <v>61</v>
      </c>
      <c r="AL25" s="316" t="s">
        <v>61</v>
      </c>
      <c r="AM25" s="316" t="s">
        <v>61</v>
      </c>
      <c r="AN25" s="316" t="s">
        <v>61</v>
      </c>
      <c r="AO25" s="316" t="s">
        <v>61</v>
      </c>
      <c r="AP25" s="316" t="s">
        <v>60</v>
      </c>
      <c r="AQ25" s="316" t="s">
        <v>61</v>
      </c>
      <c r="AR25" s="316" t="s">
        <v>61</v>
      </c>
      <c r="AS25" s="316" t="s">
        <v>61</v>
      </c>
      <c r="AT25" s="316" t="s">
        <v>60</v>
      </c>
      <c r="AU25" s="316" t="s">
        <v>61</v>
      </c>
      <c r="AV25" s="316" t="s">
        <v>60</v>
      </c>
      <c r="AW25" s="316" t="s">
        <v>60</v>
      </c>
      <c r="AX25" s="316" t="s">
        <v>60</v>
      </c>
    </row>
    <row r="26" spans="2:50" s="63" customFormat="1" ht="12.75" hidden="1" x14ac:dyDescent="0.2">
      <c r="B26" s="62" t="s">
        <v>361</v>
      </c>
      <c r="C26" s="428"/>
      <c r="D26" s="328">
        <f t="shared" si="0"/>
        <v>0</v>
      </c>
      <c r="E26" s="321"/>
      <c r="F26" s="434"/>
      <c r="G26" s="321"/>
      <c r="H26" s="172">
        <f t="shared" si="2"/>
        <v>0</v>
      </c>
      <c r="I26" s="172"/>
      <c r="J26" s="321"/>
      <c r="K26" s="149"/>
      <c r="L26" s="149"/>
      <c r="M26" s="149"/>
      <c r="N26" s="149"/>
      <c r="O26" s="149"/>
      <c r="P26" s="380"/>
      <c r="Q26" s="139">
        <f>IFERROR(P26/$AC$1,0)</f>
        <v>0</v>
      </c>
      <c r="R26" s="149"/>
      <c r="S26" s="381"/>
      <c r="T26" s="321"/>
      <c r="U26" s="382"/>
      <c r="W26" s="172">
        <f t="shared" si="1"/>
        <v>0</v>
      </c>
      <c r="AG26" s="315" t="s">
        <v>61</v>
      </c>
      <c r="AH26" s="316" t="s">
        <v>60</v>
      </c>
      <c r="AI26" s="316" t="s">
        <v>61</v>
      </c>
      <c r="AJ26" s="316" t="s">
        <v>61</v>
      </c>
      <c r="AK26" s="316" t="s">
        <v>61</v>
      </c>
      <c r="AL26" s="316" t="s">
        <v>61</v>
      </c>
      <c r="AM26" s="316" t="s">
        <v>61</v>
      </c>
      <c r="AN26" s="316" t="s">
        <v>61</v>
      </c>
      <c r="AO26" s="316" t="s">
        <v>61</v>
      </c>
      <c r="AP26" s="316" t="s">
        <v>60</v>
      </c>
      <c r="AQ26" s="316" t="s">
        <v>61</v>
      </c>
      <c r="AR26" s="316" t="s">
        <v>61</v>
      </c>
      <c r="AS26" s="316" t="s">
        <v>61</v>
      </c>
      <c r="AT26" s="316" t="s">
        <v>60</v>
      </c>
      <c r="AU26" s="316" t="s">
        <v>61</v>
      </c>
      <c r="AV26" s="316" t="s">
        <v>60</v>
      </c>
      <c r="AW26" s="316" t="s">
        <v>60</v>
      </c>
      <c r="AX26" s="316" t="s">
        <v>60</v>
      </c>
    </row>
    <row r="27" spans="2:50" s="63" customFormat="1" ht="13.5" thickBot="1" x14ac:dyDescent="0.25">
      <c r="B27" s="194" t="s">
        <v>362</v>
      </c>
      <c r="C27" s="324"/>
      <c r="D27" s="325">
        <f t="shared" si="0"/>
        <v>0</v>
      </c>
      <c r="E27" s="321"/>
      <c r="F27" s="360"/>
      <c r="G27" s="321"/>
      <c r="H27" s="195">
        <f t="shared" si="2"/>
        <v>0</v>
      </c>
      <c r="I27" s="195"/>
      <c r="J27" s="321"/>
      <c r="K27" s="149"/>
      <c r="L27" s="149"/>
      <c r="M27" s="149"/>
      <c r="N27" s="149"/>
      <c r="O27" s="149"/>
      <c r="P27" s="149"/>
      <c r="Q27" s="149"/>
      <c r="R27" s="149"/>
      <c r="S27" s="149"/>
      <c r="T27" s="321"/>
      <c r="U27" s="189"/>
      <c r="W27" s="326">
        <f t="shared" si="1"/>
        <v>0</v>
      </c>
      <c r="AG27" s="315" t="s">
        <v>61</v>
      </c>
      <c r="AH27" s="316" t="s">
        <v>61</v>
      </c>
      <c r="AI27" s="316" t="s">
        <v>61</v>
      </c>
      <c r="AJ27" s="316" t="s">
        <v>61</v>
      </c>
      <c r="AK27" s="316" t="s">
        <v>61</v>
      </c>
      <c r="AL27" s="316" t="s">
        <v>61</v>
      </c>
      <c r="AM27" s="316" t="s">
        <v>61</v>
      </c>
      <c r="AN27" s="316" t="s">
        <v>61</v>
      </c>
      <c r="AO27" s="316" t="s">
        <v>61</v>
      </c>
      <c r="AP27" s="316" t="s">
        <v>61</v>
      </c>
      <c r="AQ27" s="316" t="s">
        <v>60</v>
      </c>
      <c r="AR27" s="316" t="s">
        <v>61</v>
      </c>
      <c r="AS27" s="316" t="s">
        <v>61</v>
      </c>
      <c r="AT27" s="316" t="s">
        <v>61</v>
      </c>
      <c r="AU27" s="316" t="s">
        <v>61</v>
      </c>
      <c r="AV27" s="316" t="s">
        <v>61</v>
      </c>
      <c r="AW27" s="316" t="s">
        <v>61</v>
      </c>
      <c r="AX27" s="316" t="s">
        <v>61</v>
      </c>
    </row>
    <row r="28" spans="2:50" s="63" customFormat="1" ht="13.5" hidden="1" thickBot="1" x14ac:dyDescent="0.25">
      <c r="B28" s="62" t="s">
        <v>363</v>
      </c>
      <c r="C28" s="429"/>
      <c r="D28" s="330">
        <f t="shared" si="0"/>
        <v>0</v>
      </c>
      <c r="E28" s="321"/>
      <c r="F28" s="433"/>
      <c r="G28" s="321"/>
      <c r="H28" s="175">
        <f t="shared" si="2"/>
        <v>0</v>
      </c>
      <c r="I28" s="172"/>
      <c r="J28" s="321"/>
      <c r="K28" s="149"/>
      <c r="L28" s="149"/>
      <c r="M28" s="149"/>
      <c r="N28" s="149"/>
      <c r="O28" s="149"/>
      <c r="P28" s="383"/>
      <c r="Q28" s="138">
        <f>IFERROR(P28/$AC$1,0)</f>
        <v>0</v>
      </c>
      <c r="R28" s="149"/>
      <c r="S28" s="381"/>
      <c r="T28" s="321"/>
      <c r="U28" s="379"/>
      <c r="W28" s="175">
        <f t="shared" si="1"/>
        <v>0</v>
      </c>
      <c r="AG28" s="315" t="s">
        <v>60</v>
      </c>
      <c r="AH28" s="316" t="s">
        <v>60</v>
      </c>
      <c r="AI28" s="316" t="s">
        <v>61</v>
      </c>
      <c r="AJ28" s="316" t="s">
        <v>61</v>
      </c>
      <c r="AK28" s="316" t="s">
        <v>61</v>
      </c>
      <c r="AL28" s="316" t="s">
        <v>61</v>
      </c>
      <c r="AM28" s="316" t="s">
        <v>61</v>
      </c>
      <c r="AN28" s="316" t="s">
        <v>61</v>
      </c>
      <c r="AO28" s="316" t="s">
        <v>60</v>
      </c>
      <c r="AP28" s="316" t="s">
        <v>60</v>
      </c>
      <c r="AQ28" s="316" t="s">
        <v>61</v>
      </c>
      <c r="AR28" s="316" t="s">
        <v>61</v>
      </c>
      <c r="AS28" s="316" t="s">
        <v>61</v>
      </c>
      <c r="AT28" s="316" t="s">
        <v>61</v>
      </c>
      <c r="AU28" s="316" t="s">
        <v>61</v>
      </c>
      <c r="AV28" s="316" t="s">
        <v>61</v>
      </c>
      <c r="AW28" s="316" t="s">
        <v>60</v>
      </c>
      <c r="AX28" s="316" t="s">
        <v>60</v>
      </c>
    </row>
    <row r="29" spans="2:50" s="63" customFormat="1" ht="13.5" hidden="1" thickBot="1" x14ac:dyDescent="0.25">
      <c r="B29" s="51" t="s">
        <v>364</v>
      </c>
      <c r="C29" s="430"/>
      <c r="D29" s="276">
        <f t="shared" si="0"/>
        <v>0</v>
      </c>
      <c r="E29" s="321"/>
      <c r="F29" s="433"/>
      <c r="G29" s="321"/>
      <c r="H29" s="175">
        <f t="shared" si="2"/>
        <v>0</v>
      </c>
      <c r="I29" s="331"/>
      <c r="J29" s="321"/>
      <c r="K29" s="149"/>
      <c r="L29" s="149"/>
      <c r="M29" s="149"/>
      <c r="N29" s="149"/>
      <c r="O29" s="149"/>
      <c r="P29" s="380"/>
      <c r="Q29" s="139">
        <f>IFERROR(P29/$AC$1,0)</f>
        <v>0</v>
      </c>
      <c r="R29" s="149"/>
      <c r="S29" s="381"/>
      <c r="T29" s="321"/>
      <c r="U29" s="384"/>
      <c r="W29" s="175">
        <f t="shared" si="1"/>
        <v>0</v>
      </c>
      <c r="AG29" s="315" t="s">
        <v>60</v>
      </c>
      <c r="AH29" s="316" t="s">
        <v>60</v>
      </c>
      <c r="AI29" s="316" t="s">
        <v>61</v>
      </c>
      <c r="AJ29" s="316" t="s">
        <v>61</v>
      </c>
      <c r="AK29" s="316" t="s">
        <v>61</v>
      </c>
      <c r="AL29" s="316" t="s">
        <v>61</v>
      </c>
      <c r="AM29" s="316" t="s">
        <v>61</v>
      </c>
      <c r="AN29" s="316" t="s">
        <v>61</v>
      </c>
      <c r="AO29" s="316" t="s">
        <v>60</v>
      </c>
      <c r="AP29" s="316" t="s">
        <v>60</v>
      </c>
      <c r="AQ29" s="316" t="s">
        <v>61</v>
      </c>
      <c r="AR29" s="316" t="s">
        <v>61</v>
      </c>
      <c r="AS29" s="316" t="s">
        <v>61</v>
      </c>
      <c r="AT29" s="316" t="s">
        <v>61</v>
      </c>
      <c r="AU29" s="316" t="s">
        <v>61</v>
      </c>
      <c r="AV29" s="316" t="s">
        <v>60</v>
      </c>
      <c r="AW29" s="316" t="s">
        <v>60</v>
      </c>
      <c r="AX29" s="316" t="s">
        <v>60</v>
      </c>
    </row>
    <row r="30" spans="2:50" s="63" customFormat="1" ht="13.5" hidden="1" thickBot="1" x14ac:dyDescent="0.25">
      <c r="B30" s="70" t="s">
        <v>51</v>
      </c>
      <c r="C30" s="430"/>
      <c r="D30" s="276">
        <f t="shared" si="0"/>
        <v>0</v>
      </c>
      <c r="E30" s="321"/>
      <c r="F30" s="433"/>
      <c r="G30" s="321"/>
      <c r="H30" s="175">
        <f t="shared" si="2"/>
        <v>0</v>
      </c>
      <c r="I30" s="331"/>
      <c r="J30" s="321"/>
      <c r="K30" s="149"/>
      <c r="L30" s="149"/>
      <c r="M30" s="149"/>
      <c r="N30" s="149"/>
      <c r="O30" s="149"/>
      <c r="P30" s="380"/>
      <c r="Q30" s="139">
        <f>IFERROR(P30/$AC$1,0)</f>
        <v>0</v>
      </c>
      <c r="R30" s="149"/>
      <c r="S30" s="381"/>
      <c r="T30" s="321"/>
      <c r="U30" s="384"/>
      <c r="W30" s="175">
        <f t="shared" si="1"/>
        <v>0</v>
      </c>
      <c r="AG30" s="315" t="s">
        <v>60</v>
      </c>
      <c r="AH30" s="316" t="s">
        <v>60</v>
      </c>
      <c r="AI30" s="316" t="s">
        <v>61</v>
      </c>
      <c r="AJ30" s="316" t="s">
        <v>61</v>
      </c>
      <c r="AK30" s="316" t="s">
        <v>61</v>
      </c>
      <c r="AL30" s="316" t="s">
        <v>61</v>
      </c>
      <c r="AM30" s="316" t="s">
        <v>61</v>
      </c>
      <c r="AN30" s="316" t="s">
        <v>61</v>
      </c>
      <c r="AO30" s="316" t="s">
        <v>61</v>
      </c>
      <c r="AP30" s="316" t="s">
        <v>60</v>
      </c>
      <c r="AQ30" s="316" t="s">
        <v>61</v>
      </c>
      <c r="AR30" s="316" t="s">
        <v>61</v>
      </c>
      <c r="AS30" s="316" t="s">
        <v>61</v>
      </c>
      <c r="AT30" s="316" t="s">
        <v>60</v>
      </c>
      <c r="AU30" s="316" t="s">
        <v>61</v>
      </c>
      <c r="AV30" s="316" t="s">
        <v>60</v>
      </c>
      <c r="AW30" s="316" t="s">
        <v>60</v>
      </c>
      <c r="AX30" s="316" t="s">
        <v>60</v>
      </c>
    </row>
    <row r="31" spans="2:50" s="63" customFormat="1" ht="13.5" hidden="1" thickBot="1" x14ac:dyDescent="0.25">
      <c r="B31" s="62" t="s">
        <v>365</v>
      </c>
      <c r="C31" s="430"/>
      <c r="D31" s="276">
        <f t="shared" si="0"/>
        <v>0</v>
      </c>
      <c r="E31" s="321"/>
      <c r="F31" s="434"/>
      <c r="G31" s="321"/>
      <c r="H31" s="172">
        <f t="shared" si="2"/>
        <v>0</v>
      </c>
      <c r="I31" s="331"/>
      <c r="J31" s="321"/>
      <c r="K31" s="149"/>
      <c r="L31" s="149"/>
      <c r="M31" s="149"/>
      <c r="N31" s="149"/>
      <c r="O31" s="149"/>
      <c r="P31" s="149"/>
      <c r="Q31" s="149"/>
      <c r="R31" s="149"/>
      <c r="S31" s="149"/>
      <c r="T31" s="321"/>
      <c r="U31" s="382"/>
      <c r="W31" s="172">
        <f t="shared" si="1"/>
        <v>0</v>
      </c>
      <c r="AG31" s="315" t="s">
        <v>61</v>
      </c>
      <c r="AH31" s="316" t="s">
        <v>61</v>
      </c>
      <c r="AI31" s="316" t="s">
        <v>60</v>
      </c>
      <c r="AJ31" s="316" t="s">
        <v>60</v>
      </c>
      <c r="AK31" s="316" t="s">
        <v>61</v>
      </c>
      <c r="AL31" s="316" t="s">
        <v>61</v>
      </c>
      <c r="AM31" s="316" t="s">
        <v>61</v>
      </c>
      <c r="AN31" s="316" t="s">
        <v>61</v>
      </c>
      <c r="AO31" s="316" t="s">
        <v>61</v>
      </c>
      <c r="AP31" s="316" t="s">
        <v>61</v>
      </c>
      <c r="AQ31" s="316" t="s">
        <v>61</v>
      </c>
      <c r="AR31" s="316" t="s">
        <v>61</v>
      </c>
      <c r="AS31" s="316" t="s">
        <v>61</v>
      </c>
      <c r="AT31" s="316" t="s">
        <v>61</v>
      </c>
      <c r="AU31" s="316" t="s">
        <v>61</v>
      </c>
      <c r="AV31" s="316" t="s">
        <v>61</v>
      </c>
      <c r="AW31" s="316" t="s">
        <v>61</v>
      </c>
      <c r="AX31" s="316" t="s">
        <v>61</v>
      </c>
    </row>
    <row r="32" spans="2:50" s="63" customFormat="1" ht="13.5" thickBot="1" x14ac:dyDescent="0.25">
      <c r="B32" s="194" t="s">
        <v>366</v>
      </c>
      <c r="C32" s="188"/>
      <c r="D32" s="192">
        <f t="shared" si="0"/>
        <v>0</v>
      </c>
      <c r="E32" s="321"/>
      <c r="F32" s="360"/>
      <c r="G32" s="321"/>
      <c r="H32" s="195">
        <f t="shared" ref="H32:H33" si="3">F32</f>
        <v>0</v>
      </c>
      <c r="I32" s="195"/>
      <c r="J32" s="321"/>
      <c r="K32" s="149"/>
      <c r="L32" s="149"/>
      <c r="M32" s="149"/>
      <c r="N32" s="149"/>
      <c r="O32" s="149"/>
      <c r="P32" s="390"/>
      <c r="Q32" s="141">
        <f>IFERROR(P32/$AC$1,0)</f>
        <v>0</v>
      </c>
      <c r="R32" s="149"/>
      <c r="S32" s="391"/>
      <c r="T32" s="321"/>
      <c r="U32" s="189"/>
      <c r="W32" s="326">
        <f t="shared" si="1"/>
        <v>0</v>
      </c>
      <c r="AG32" s="315" t="s">
        <v>61</v>
      </c>
      <c r="AH32" s="316" t="s">
        <v>60</v>
      </c>
      <c r="AI32" s="316" t="s">
        <v>60</v>
      </c>
      <c r="AJ32" s="316" t="s">
        <v>60</v>
      </c>
      <c r="AK32" s="316" t="s">
        <v>61</v>
      </c>
      <c r="AL32" s="316" t="s">
        <v>61</v>
      </c>
      <c r="AM32" s="316" t="s">
        <v>61</v>
      </c>
      <c r="AN32" s="316" t="s">
        <v>61</v>
      </c>
      <c r="AO32" s="316" t="s">
        <v>60</v>
      </c>
      <c r="AP32" s="316" t="s">
        <v>60</v>
      </c>
      <c r="AQ32" s="316" t="s">
        <v>60</v>
      </c>
      <c r="AR32" s="316" t="s">
        <v>61</v>
      </c>
      <c r="AS32" s="316" t="s">
        <v>61</v>
      </c>
      <c r="AT32" s="316" t="s">
        <v>61</v>
      </c>
      <c r="AU32" s="316" t="s">
        <v>60</v>
      </c>
      <c r="AV32" s="316" t="s">
        <v>60</v>
      </c>
      <c r="AW32" s="316" t="s">
        <v>60</v>
      </c>
      <c r="AX32" s="316" t="s">
        <v>60</v>
      </c>
    </row>
    <row r="33" spans="2:50" s="63" customFormat="1" ht="12.75" x14ac:dyDescent="0.2">
      <c r="B33" s="194" t="s">
        <v>367</v>
      </c>
      <c r="C33" s="188"/>
      <c r="D33" s="192">
        <f t="shared" si="0"/>
        <v>0</v>
      </c>
      <c r="E33" s="321"/>
      <c r="F33" s="360"/>
      <c r="G33" s="321"/>
      <c r="H33" s="195">
        <f t="shared" si="3"/>
        <v>0</v>
      </c>
      <c r="I33" s="195"/>
      <c r="J33" s="321"/>
      <c r="K33" s="149"/>
      <c r="L33" s="149"/>
      <c r="M33" s="149"/>
      <c r="N33" s="149"/>
      <c r="O33" s="149"/>
      <c r="P33" s="149"/>
      <c r="Q33" s="149"/>
      <c r="R33" s="149"/>
      <c r="S33" s="149"/>
      <c r="T33" s="321"/>
      <c r="U33" s="189"/>
      <c r="W33" s="326">
        <f t="shared" si="1"/>
        <v>0</v>
      </c>
      <c r="AG33" s="315" t="s">
        <v>61</v>
      </c>
      <c r="AH33" s="316" t="s">
        <v>61</v>
      </c>
      <c r="AI33" s="316" t="s">
        <v>61</v>
      </c>
      <c r="AJ33" s="316" t="s">
        <v>61</v>
      </c>
      <c r="AK33" s="316" t="s">
        <v>61</v>
      </c>
      <c r="AL33" s="316" t="s">
        <v>61</v>
      </c>
      <c r="AM33" s="316" t="s">
        <v>61</v>
      </c>
      <c r="AN33" s="316" t="s">
        <v>61</v>
      </c>
      <c r="AO33" s="316" t="s">
        <v>60</v>
      </c>
      <c r="AP33" s="316" t="s">
        <v>61</v>
      </c>
      <c r="AQ33" s="316" t="s">
        <v>60</v>
      </c>
      <c r="AR33" s="316" t="s">
        <v>61</v>
      </c>
      <c r="AS33" s="316" t="s">
        <v>61</v>
      </c>
      <c r="AT33" s="316" t="s">
        <v>61</v>
      </c>
      <c r="AU33" s="316" t="s">
        <v>60</v>
      </c>
      <c r="AV33" s="316" t="s">
        <v>61</v>
      </c>
      <c r="AW33" s="316" t="s">
        <v>61</v>
      </c>
      <c r="AX33" s="316" t="s">
        <v>61</v>
      </c>
    </row>
    <row r="34" spans="2:50" s="63" customFormat="1" ht="12.75" hidden="1" x14ac:dyDescent="0.2">
      <c r="B34" s="62" t="s">
        <v>368</v>
      </c>
      <c r="C34" s="429"/>
      <c r="D34" s="330">
        <f t="shared" si="0"/>
        <v>0</v>
      </c>
      <c r="E34" s="321"/>
      <c r="F34" s="434"/>
      <c r="G34" s="321"/>
      <c r="H34" s="172"/>
      <c r="I34" s="172">
        <f>F34</f>
        <v>0</v>
      </c>
      <c r="J34" s="321"/>
      <c r="K34" s="149"/>
      <c r="L34" s="149"/>
      <c r="M34" s="149"/>
      <c r="N34" s="149"/>
      <c r="O34" s="149"/>
      <c r="P34" s="149"/>
      <c r="Q34" s="149">
        <f>IFERROR(P34/$AC$1,0)</f>
        <v>0</v>
      </c>
      <c r="R34" s="149"/>
      <c r="S34" s="149"/>
      <c r="T34" s="321"/>
      <c r="U34" s="366"/>
      <c r="W34" s="172">
        <f t="shared" si="1"/>
        <v>0</v>
      </c>
      <c r="AG34" s="315" t="s">
        <v>61</v>
      </c>
      <c r="AH34" s="316" t="s">
        <v>61</v>
      </c>
      <c r="AI34" s="316" t="s">
        <v>61</v>
      </c>
      <c r="AJ34" s="316" t="s">
        <v>61</v>
      </c>
      <c r="AK34" s="316" t="s">
        <v>61</v>
      </c>
      <c r="AL34" s="316" t="s">
        <v>61</v>
      </c>
      <c r="AM34" s="316" t="s">
        <v>61</v>
      </c>
      <c r="AN34" s="316" t="s">
        <v>61</v>
      </c>
      <c r="AO34" s="316" t="s">
        <v>61</v>
      </c>
      <c r="AP34" s="316" t="s">
        <v>61</v>
      </c>
      <c r="AQ34" s="316" t="s">
        <v>61</v>
      </c>
      <c r="AR34" s="316" t="s">
        <v>61</v>
      </c>
      <c r="AS34" s="316" t="s">
        <v>61</v>
      </c>
      <c r="AT34" s="316" t="s">
        <v>61</v>
      </c>
      <c r="AU34" s="316" t="s">
        <v>61</v>
      </c>
      <c r="AV34" s="316" t="s">
        <v>61</v>
      </c>
      <c r="AW34" s="316" t="s">
        <v>61</v>
      </c>
      <c r="AX34" s="316" t="s">
        <v>61</v>
      </c>
    </row>
    <row r="35" spans="2:50" s="63" customFormat="1" ht="13.5" thickBot="1" x14ac:dyDescent="0.25">
      <c r="B35" s="194" t="s">
        <v>369</v>
      </c>
      <c r="C35" s="188"/>
      <c r="D35" s="192">
        <f t="shared" si="0"/>
        <v>0</v>
      </c>
      <c r="E35" s="321"/>
      <c r="F35" s="360"/>
      <c r="G35" s="321"/>
      <c r="H35" s="195">
        <f>F35</f>
        <v>0</v>
      </c>
      <c r="I35" s="195"/>
      <c r="J35" s="321"/>
      <c r="K35" s="149"/>
      <c r="L35" s="149"/>
      <c r="M35" s="149"/>
      <c r="N35" s="149"/>
      <c r="O35" s="149"/>
      <c r="P35" s="149"/>
      <c r="Q35" s="149"/>
      <c r="R35" s="149"/>
      <c r="S35" s="149"/>
      <c r="T35" s="321"/>
      <c r="U35" s="189"/>
      <c r="W35" s="326">
        <f t="shared" si="1"/>
        <v>0</v>
      </c>
      <c r="AG35" s="315" t="s">
        <v>60</v>
      </c>
      <c r="AH35" s="316" t="s">
        <v>61</v>
      </c>
      <c r="AI35" s="316" t="s">
        <v>60</v>
      </c>
      <c r="AJ35" s="316" t="s">
        <v>60</v>
      </c>
      <c r="AK35" s="316" t="s">
        <v>60</v>
      </c>
      <c r="AL35" s="316" t="s">
        <v>60</v>
      </c>
      <c r="AM35" s="316" t="s">
        <v>60</v>
      </c>
      <c r="AN35" s="316" t="s">
        <v>60</v>
      </c>
      <c r="AO35" s="316" t="s">
        <v>61</v>
      </c>
      <c r="AP35" s="316" t="s">
        <v>60</v>
      </c>
      <c r="AQ35" s="316" t="s">
        <v>60</v>
      </c>
      <c r="AR35" s="316" t="s">
        <v>61</v>
      </c>
      <c r="AS35" s="316" t="s">
        <v>61</v>
      </c>
      <c r="AT35" s="316" t="s">
        <v>61</v>
      </c>
      <c r="AU35" s="316" t="s">
        <v>61</v>
      </c>
      <c r="AV35" s="316" t="s">
        <v>61</v>
      </c>
      <c r="AW35" s="316" t="s">
        <v>60</v>
      </c>
      <c r="AX35" s="316" t="s">
        <v>60</v>
      </c>
    </row>
    <row r="36" spans="2:50" s="63" customFormat="1" ht="13.5" hidden="1" thickBot="1" x14ac:dyDescent="0.25">
      <c r="B36" s="62" t="s">
        <v>49</v>
      </c>
      <c r="C36" s="429"/>
      <c r="D36" s="330">
        <f t="shared" si="0"/>
        <v>0</v>
      </c>
      <c r="E36" s="321"/>
      <c r="F36" s="433"/>
      <c r="G36" s="321"/>
      <c r="H36" s="175">
        <f>F36</f>
        <v>0</v>
      </c>
      <c r="I36" s="172"/>
      <c r="J36" s="321"/>
      <c r="K36" s="149"/>
      <c r="L36" s="149"/>
      <c r="M36" s="149"/>
      <c r="N36" s="149"/>
      <c r="O36" s="149"/>
      <c r="P36" s="383"/>
      <c r="Q36" s="138">
        <f>IFERROR(P36/$AC$1,0)</f>
        <v>0</v>
      </c>
      <c r="R36" s="149"/>
      <c r="S36" s="385"/>
      <c r="T36" s="321"/>
      <c r="U36" s="379"/>
      <c r="W36" s="175">
        <f t="shared" si="1"/>
        <v>0</v>
      </c>
      <c r="AG36" s="315" t="s">
        <v>61</v>
      </c>
      <c r="AH36" s="316" t="s">
        <v>60</v>
      </c>
      <c r="AI36" s="316" t="s">
        <v>61</v>
      </c>
      <c r="AJ36" s="316" t="s">
        <v>61</v>
      </c>
      <c r="AK36" s="316" t="s">
        <v>61</v>
      </c>
      <c r="AL36" s="316" t="s">
        <v>61</v>
      </c>
      <c r="AM36" s="316" t="s">
        <v>61</v>
      </c>
      <c r="AN36" s="316" t="s">
        <v>61</v>
      </c>
      <c r="AO36" s="316" t="s">
        <v>61</v>
      </c>
      <c r="AP36" s="316" t="s">
        <v>61</v>
      </c>
      <c r="AQ36" s="316" t="s">
        <v>61</v>
      </c>
      <c r="AR36" s="316" t="s">
        <v>61</v>
      </c>
      <c r="AS36" s="316" t="s">
        <v>61</v>
      </c>
      <c r="AT36" s="316" t="s">
        <v>61</v>
      </c>
      <c r="AU36" s="316" t="s">
        <v>61</v>
      </c>
      <c r="AV36" s="316" t="s">
        <v>61</v>
      </c>
      <c r="AW36" s="316" t="s">
        <v>60</v>
      </c>
      <c r="AX36" s="316" t="s">
        <v>60</v>
      </c>
    </row>
    <row r="37" spans="2:50" s="63" customFormat="1" ht="13.5" hidden="1" thickBot="1" x14ac:dyDescent="0.25">
      <c r="B37" s="52" t="s">
        <v>370</v>
      </c>
      <c r="C37" s="430"/>
      <c r="D37" s="276">
        <f t="shared" si="0"/>
        <v>0</v>
      </c>
      <c r="E37" s="321"/>
      <c r="F37" s="433"/>
      <c r="G37" s="321"/>
      <c r="H37" s="175">
        <f>F37</f>
        <v>0</v>
      </c>
      <c r="I37" s="331"/>
      <c r="J37" s="321"/>
      <c r="K37" s="149"/>
      <c r="L37" s="149"/>
      <c r="M37" s="149"/>
      <c r="N37" s="149"/>
      <c r="O37" s="149"/>
      <c r="P37" s="149"/>
      <c r="Q37" s="149"/>
      <c r="R37" s="149"/>
      <c r="S37" s="149"/>
      <c r="T37" s="321"/>
      <c r="U37" s="384"/>
      <c r="W37" s="175">
        <f>IFERROR(F37/D37,0)</f>
        <v>0</v>
      </c>
      <c r="AG37" s="315" t="s">
        <v>61</v>
      </c>
      <c r="AH37" s="316" t="s">
        <v>61</v>
      </c>
      <c r="AI37" s="316" t="s">
        <v>61</v>
      </c>
      <c r="AJ37" s="316" t="s">
        <v>61</v>
      </c>
      <c r="AK37" s="316" t="s">
        <v>61</v>
      </c>
      <c r="AL37" s="316" t="s">
        <v>61</v>
      </c>
      <c r="AM37" s="316" t="s">
        <v>60</v>
      </c>
      <c r="AN37" s="316" t="s">
        <v>60</v>
      </c>
      <c r="AO37" s="316" t="s">
        <v>61</v>
      </c>
      <c r="AP37" s="316" t="s">
        <v>61</v>
      </c>
      <c r="AQ37" s="316" t="s">
        <v>61</v>
      </c>
      <c r="AR37" s="316" t="s">
        <v>61</v>
      </c>
      <c r="AS37" s="316" t="s">
        <v>61</v>
      </c>
      <c r="AT37" s="316" t="s">
        <v>61</v>
      </c>
      <c r="AU37" s="316" t="s">
        <v>61</v>
      </c>
      <c r="AV37" s="316" t="s">
        <v>61</v>
      </c>
      <c r="AW37" s="316" t="s">
        <v>61</v>
      </c>
      <c r="AX37" s="316" t="s">
        <v>61</v>
      </c>
    </row>
    <row r="38" spans="2:50" s="63" customFormat="1" ht="13.5" hidden="1" thickBot="1" x14ac:dyDescent="0.25">
      <c r="B38" s="52" t="s">
        <v>371</v>
      </c>
      <c r="C38" s="430"/>
      <c r="D38" s="276">
        <f t="shared" si="0"/>
        <v>0</v>
      </c>
      <c r="E38" s="321"/>
      <c r="F38" s="433"/>
      <c r="G38" s="321"/>
      <c r="H38" s="175">
        <f>F38</f>
        <v>0</v>
      </c>
      <c r="I38" s="331"/>
      <c r="J38" s="321"/>
      <c r="K38" s="149"/>
      <c r="L38" s="149"/>
      <c r="M38" s="149"/>
      <c r="N38" s="149"/>
      <c r="O38" s="149"/>
      <c r="P38" s="149"/>
      <c r="Q38" s="149"/>
      <c r="R38" s="149"/>
      <c r="S38" s="149"/>
      <c r="T38" s="321"/>
      <c r="U38" s="384"/>
      <c r="W38" s="175">
        <f t="shared" si="1"/>
        <v>0</v>
      </c>
      <c r="AG38" s="315" t="s">
        <v>61</v>
      </c>
      <c r="AH38" s="316" t="s">
        <v>61</v>
      </c>
      <c r="AI38" s="316" t="s">
        <v>61</v>
      </c>
      <c r="AJ38" s="316" t="s">
        <v>61</v>
      </c>
      <c r="AK38" s="316" t="s">
        <v>61</v>
      </c>
      <c r="AL38" s="316" t="s">
        <v>61</v>
      </c>
      <c r="AM38" s="316" t="s">
        <v>60</v>
      </c>
      <c r="AN38" s="316" t="s">
        <v>60</v>
      </c>
      <c r="AO38" s="316" t="s">
        <v>61</v>
      </c>
      <c r="AP38" s="316" t="s">
        <v>60</v>
      </c>
      <c r="AQ38" s="316" t="s">
        <v>61</v>
      </c>
      <c r="AR38" s="316" t="s">
        <v>61</v>
      </c>
      <c r="AS38" s="316" t="s">
        <v>61</v>
      </c>
      <c r="AT38" s="316" t="s">
        <v>61</v>
      </c>
      <c r="AU38" s="316" t="s">
        <v>61</v>
      </c>
      <c r="AV38" s="316" t="s">
        <v>61</v>
      </c>
      <c r="AW38" s="316" t="s">
        <v>61</v>
      </c>
      <c r="AX38" s="316" t="s">
        <v>61</v>
      </c>
    </row>
    <row r="39" spans="2:50" s="63" customFormat="1" ht="13.5" thickBot="1" x14ac:dyDescent="0.25">
      <c r="B39" s="39" t="s">
        <v>83</v>
      </c>
      <c r="C39" s="281"/>
      <c r="D39" s="282">
        <f t="shared" si="0"/>
        <v>0</v>
      </c>
      <c r="E39" s="321"/>
      <c r="F39" s="344"/>
      <c r="G39" s="321"/>
      <c r="H39" s="332">
        <f t="shared" si="2"/>
        <v>0</v>
      </c>
      <c r="I39" s="332"/>
      <c r="J39" s="321"/>
      <c r="K39" s="149"/>
      <c r="L39" s="149"/>
      <c r="M39" s="149"/>
      <c r="N39" s="149"/>
      <c r="O39" s="149"/>
      <c r="P39" s="390"/>
      <c r="Q39" s="141">
        <f>IFERROR(P39/$AC$1,0)</f>
        <v>0</v>
      </c>
      <c r="R39" s="149"/>
      <c r="S39" s="391"/>
      <c r="T39" s="321"/>
      <c r="U39" s="176"/>
      <c r="W39" s="333">
        <f t="shared" si="1"/>
        <v>0</v>
      </c>
      <c r="AG39" s="315" t="s">
        <v>60</v>
      </c>
      <c r="AH39" s="316" t="s">
        <v>60</v>
      </c>
      <c r="AI39" s="316" t="s">
        <v>60</v>
      </c>
      <c r="AJ39" s="316" t="s">
        <v>60</v>
      </c>
      <c r="AK39" s="316" t="s">
        <v>60</v>
      </c>
      <c r="AL39" s="316" t="s">
        <v>60</v>
      </c>
      <c r="AM39" s="316" t="s">
        <v>60</v>
      </c>
      <c r="AN39" s="316" t="s">
        <v>60</v>
      </c>
      <c r="AO39" s="316" t="s">
        <v>60</v>
      </c>
      <c r="AP39" s="316" t="s">
        <v>60</v>
      </c>
      <c r="AQ39" s="316" t="s">
        <v>60</v>
      </c>
      <c r="AR39" s="316" t="s">
        <v>61</v>
      </c>
      <c r="AS39" s="316" t="s">
        <v>61</v>
      </c>
      <c r="AT39" s="316" t="s">
        <v>60</v>
      </c>
      <c r="AU39" s="316" t="s">
        <v>60</v>
      </c>
      <c r="AV39" s="316" t="s">
        <v>60</v>
      </c>
      <c r="AW39" s="316" t="s">
        <v>60</v>
      </c>
      <c r="AX39" s="316" t="s">
        <v>60</v>
      </c>
    </row>
    <row r="40" spans="2:50" s="63" customFormat="1" ht="13.5" thickBot="1" x14ac:dyDescent="0.25">
      <c r="B40" s="270"/>
      <c r="C40" s="46"/>
      <c r="D40" s="46"/>
      <c r="E40" s="27"/>
      <c r="F40" s="48"/>
      <c r="G40" s="27"/>
      <c r="H40" s="48"/>
      <c r="I40" s="48"/>
      <c r="J40" s="27"/>
      <c r="K40" s="150"/>
      <c r="L40" s="150"/>
      <c r="M40" s="150"/>
      <c r="N40" s="150"/>
      <c r="O40" s="150"/>
      <c r="P40" s="150"/>
      <c r="Q40" s="150"/>
      <c r="R40" s="150"/>
      <c r="S40" s="150"/>
      <c r="T40" s="27"/>
      <c r="U40" s="27"/>
      <c r="W40" s="334"/>
      <c r="AG40" s="315" t="s">
        <v>60</v>
      </c>
      <c r="AH40" s="316" t="s">
        <v>60</v>
      </c>
      <c r="AI40" s="316" t="s">
        <v>60</v>
      </c>
      <c r="AJ40" s="316" t="s">
        <v>60</v>
      </c>
      <c r="AK40" s="316" t="s">
        <v>60</v>
      </c>
      <c r="AL40" s="316" t="s">
        <v>61</v>
      </c>
      <c r="AM40" s="316" t="s">
        <v>60</v>
      </c>
      <c r="AN40" s="316" t="s">
        <v>60</v>
      </c>
      <c r="AO40" s="316" t="s">
        <v>60</v>
      </c>
      <c r="AP40" s="316" t="s">
        <v>60</v>
      </c>
      <c r="AQ40" s="316" t="s">
        <v>60</v>
      </c>
      <c r="AR40" s="316" t="s">
        <v>60</v>
      </c>
      <c r="AS40" s="316" t="s">
        <v>61</v>
      </c>
      <c r="AT40" s="316" t="s">
        <v>61</v>
      </c>
      <c r="AU40" s="316" t="s">
        <v>60</v>
      </c>
      <c r="AV40" s="316" t="s">
        <v>61</v>
      </c>
      <c r="AW40" s="316" t="s">
        <v>60</v>
      </c>
      <c r="AX40" s="316" t="s">
        <v>60</v>
      </c>
    </row>
    <row r="41" spans="2:50" s="63" customFormat="1" ht="13.5" thickBot="1" x14ac:dyDescent="0.25">
      <c r="B41" s="18" t="s">
        <v>114</v>
      </c>
      <c r="C41" s="53">
        <f>SUM(C42:C49)</f>
        <v>0</v>
      </c>
      <c r="D41" s="53">
        <f t="shared" ref="D41:D49" si="4">IFERROR(C41/$AC$1,0)</f>
        <v>0</v>
      </c>
      <c r="E41" s="27"/>
      <c r="F41" s="43">
        <f>SUM(F42:F49)</f>
        <v>0</v>
      </c>
      <c r="G41" s="27"/>
      <c r="H41" s="47">
        <f t="shared" ref="H41:I41" si="5">SUM(H42:H49)</f>
        <v>0</v>
      </c>
      <c r="I41" s="47">
        <f t="shared" si="5"/>
        <v>0</v>
      </c>
      <c r="J41" s="27"/>
      <c r="K41" s="47">
        <f>SUM(K42:K49)</f>
        <v>0</v>
      </c>
      <c r="L41" s="47">
        <f>IFERROR(K41/$AC$1,0)</f>
        <v>0</v>
      </c>
      <c r="M41" s="150"/>
      <c r="N41" s="47">
        <f>SUM(N42:N49)</f>
        <v>0</v>
      </c>
      <c r="O41" s="150"/>
      <c r="P41" s="47">
        <f>SUM(P42:P49)</f>
        <v>0</v>
      </c>
      <c r="Q41" s="47">
        <f t="shared" ref="Q41:Q46" si="6">IFERROR(P41/$AC$1,0)</f>
        <v>0</v>
      </c>
      <c r="R41" s="150"/>
      <c r="S41" s="47">
        <f>SUM(S42:S49)</f>
        <v>0</v>
      </c>
      <c r="T41" s="27"/>
      <c r="U41" s="422" t="s">
        <v>388</v>
      </c>
      <c r="W41" s="43">
        <f t="shared" si="1"/>
        <v>0</v>
      </c>
      <c r="AG41" s="315" t="s">
        <v>60</v>
      </c>
      <c r="AH41" s="316" t="s">
        <v>60</v>
      </c>
      <c r="AI41" s="316" t="s">
        <v>60</v>
      </c>
      <c r="AJ41" s="316" t="s">
        <v>60</v>
      </c>
      <c r="AK41" s="316" t="s">
        <v>60</v>
      </c>
      <c r="AL41" s="316" t="s">
        <v>61</v>
      </c>
      <c r="AM41" s="316" t="s">
        <v>60</v>
      </c>
      <c r="AN41" s="316" t="s">
        <v>60</v>
      </c>
      <c r="AO41" s="316" t="s">
        <v>60</v>
      </c>
      <c r="AP41" s="316" t="s">
        <v>60</v>
      </c>
      <c r="AQ41" s="316" t="s">
        <v>60</v>
      </c>
      <c r="AR41" s="316" t="s">
        <v>60</v>
      </c>
      <c r="AS41" s="316" t="s">
        <v>61</v>
      </c>
      <c r="AT41" s="316" t="s">
        <v>61</v>
      </c>
      <c r="AU41" s="316" t="s">
        <v>60</v>
      </c>
      <c r="AV41" s="316" t="s">
        <v>61</v>
      </c>
      <c r="AW41" s="316" t="s">
        <v>60</v>
      </c>
      <c r="AX41" s="316" t="s">
        <v>60</v>
      </c>
    </row>
    <row r="42" spans="2:50" s="63" customFormat="1" ht="13.5" thickBot="1" x14ac:dyDescent="0.25">
      <c r="B42" s="262" t="s">
        <v>372</v>
      </c>
      <c r="C42" s="168"/>
      <c r="D42" s="190">
        <f t="shared" si="4"/>
        <v>0</v>
      </c>
      <c r="E42" s="321"/>
      <c r="F42" s="337"/>
      <c r="G42" s="335"/>
      <c r="H42" s="336">
        <f t="shared" ref="H42:H49" si="7">F42</f>
        <v>0</v>
      </c>
      <c r="I42" s="336"/>
      <c r="J42" s="321"/>
      <c r="K42" s="370"/>
      <c r="L42" s="142">
        <f>IFERROR(K42/$AC$1,0)</f>
        <v>0</v>
      </c>
      <c r="M42" s="149"/>
      <c r="N42" s="392"/>
      <c r="O42" s="149"/>
      <c r="P42" s="393"/>
      <c r="Q42" s="173">
        <f t="shared" si="6"/>
        <v>0</v>
      </c>
      <c r="R42" s="149"/>
      <c r="S42" s="372"/>
      <c r="T42" s="321"/>
      <c r="U42" s="171"/>
      <c r="W42" s="331">
        <f t="shared" si="1"/>
        <v>0</v>
      </c>
      <c r="AG42" s="315" t="s">
        <v>61</v>
      </c>
      <c r="AH42" s="316" t="s">
        <v>60</v>
      </c>
      <c r="AI42" s="316" t="s">
        <v>61</v>
      </c>
      <c r="AJ42" s="316" t="s">
        <v>60</v>
      </c>
      <c r="AK42" s="316" t="s">
        <v>60</v>
      </c>
      <c r="AL42" s="316" t="s">
        <v>61</v>
      </c>
      <c r="AM42" s="316" t="s">
        <v>61</v>
      </c>
      <c r="AN42" s="316" t="s">
        <v>61</v>
      </c>
      <c r="AO42" s="316" t="s">
        <v>61</v>
      </c>
      <c r="AP42" s="316" t="s">
        <v>60</v>
      </c>
      <c r="AQ42" s="316" t="s">
        <v>60</v>
      </c>
      <c r="AR42" s="316" t="s">
        <v>61</v>
      </c>
      <c r="AS42" s="316" t="s">
        <v>61</v>
      </c>
      <c r="AT42" s="316" t="s">
        <v>61</v>
      </c>
      <c r="AU42" s="316" t="s">
        <v>60</v>
      </c>
      <c r="AV42" s="316" t="s">
        <v>61</v>
      </c>
      <c r="AW42" s="316" t="s">
        <v>61</v>
      </c>
      <c r="AX42" s="316" t="s">
        <v>61</v>
      </c>
    </row>
    <row r="43" spans="2:50" s="63" customFormat="1" ht="13.5" thickBot="1" x14ac:dyDescent="0.25">
      <c r="B43" s="167" t="s">
        <v>373</v>
      </c>
      <c r="C43" s="188"/>
      <c r="D43" s="192">
        <f t="shared" si="4"/>
        <v>0</v>
      </c>
      <c r="E43" s="321"/>
      <c r="F43" s="361"/>
      <c r="G43" s="335"/>
      <c r="H43" s="195">
        <f t="shared" si="7"/>
        <v>0</v>
      </c>
      <c r="I43" s="195"/>
      <c r="J43" s="321"/>
      <c r="K43" s="149"/>
      <c r="L43" s="149"/>
      <c r="M43" s="149"/>
      <c r="N43" s="149"/>
      <c r="O43" s="149"/>
      <c r="P43" s="394"/>
      <c r="Q43" s="192">
        <f t="shared" si="6"/>
        <v>0</v>
      </c>
      <c r="R43" s="149"/>
      <c r="S43" s="373"/>
      <c r="T43" s="321"/>
      <c r="U43" s="189"/>
      <c r="W43" s="326">
        <f t="shared" si="1"/>
        <v>0</v>
      </c>
      <c r="AG43" s="315" t="s">
        <v>60</v>
      </c>
      <c r="AH43" s="316" t="s">
        <v>60</v>
      </c>
      <c r="AI43" s="316" t="s">
        <v>61</v>
      </c>
      <c r="AJ43" s="316" t="s">
        <v>60</v>
      </c>
      <c r="AK43" s="316" t="s">
        <v>60</v>
      </c>
      <c r="AL43" s="316" t="s">
        <v>61</v>
      </c>
      <c r="AM43" s="316" t="s">
        <v>61</v>
      </c>
      <c r="AN43" s="316" t="s">
        <v>61</v>
      </c>
      <c r="AO43" s="316" t="s">
        <v>61</v>
      </c>
      <c r="AP43" s="316" t="s">
        <v>60</v>
      </c>
      <c r="AQ43" s="316" t="s">
        <v>60</v>
      </c>
      <c r="AR43" s="316" t="s">
        <v>61</v>
      </c>
      <c r="AS43" s="316" t="s">
        <v>61</v>
      </c>
      <c r="AT43" s="316" t="s">
        <v>61</v>
      </c>
      <c r="AU43" s="316" t="s">
        <v>60</v>
      </c>
      <c r="AV43" s="316" t="s">
        <v>61</v>
      </c>
      <c r="AW43" s="316" t="s">
        <v>60</v>
      </c>
      <c r="AX43" s="316" t="s">
        <v>60</v>
      </c>
    </row>
    <row r="44" spans="2:50" s="63" customFormat="1" ht="13.5" hidden="1" thickBot="1" x14ac:dyDescent="0.25">
      <c r="B44" s="62" t="s">
        <v>374</v>
      </c>
      <c r="C44" s="429"/>
      <c r="D44" s="330">
        <f t="shared" si="4"/>
        <v>0</v>
      </c>
      <c r="E44" s="321"/>
      <c r="F44" s="435"/>
      <c r="G44" s="335"/>
      <c r="H44" s="175">
        <f t="shared" si="7"/>
        <v>0</v>
      </c>
      <c r="I44" s="172"/>
      <c r="J44" s="321"/>
      <c r="K44" s="386"/>
      <c r="L44" s="137">
        <f>IFERROR(K44/$AC$1,0)</f>
        <v>0</v>
      </c>
      <c r="M44" s="149"/>
      <c r="N44" s="387"/>
      <c r="O44" s="149"/>
      <c r="P44" s="377"/>
      <c r="Q44" s="162">
        <f t="shared" si="6"/>
        <v>0</v>
      </c>
      <c r="R44" s="149"/>
      <c r="S44" s="378"/>
      <c r="T44" s="321"/>
      <c r="U44" s="379"/>
      <c r="W44" s="175">
        <f t="shared" si="1"/>
        <v>0</v>
      </c>
      <c r="AG44" s="315" t="s">
        <v>60</v>
      </c>
      <c r="AH44" s="316" t="s">
        <v>60</v>
      </c>
      <c r="AI44" s="316" t="s">
        <v>61</v>
      </c>
      <c r="AJ44" s="316" t="s">
        <v>60</v>
      </c>
      <c r="AK44" s="316" t="s">
        <v>61</v>
      </c>
      <c r="AL44" s="316" t="s">
        <v>61</v>
      </c>
      <c r="AM44" s="316" t="s">
        <v>61</v>
      </c>
      <c r="AN44" s="316" t="s">
        <v>61</v>
      </c>
      <c r="AO44" s="316" t="s">
        <v>61</v>
      </c>
      <c r="AP44" s="316" t="s">
        <v>61</v>
      </c>
      <c r="AQ44" s="316" t="s">
        <v>61</v>
      </c>
      <c r="AR44" s="316" t="s">
        <v>61</v>
      </c>
      <c r="AS44" s="316" t="s">
        <v>61</v>
      </c>
      <c r="AT44" s="316" t="s">
        <v>61</v>
      </c>
      <c r="AU44" s="316" t="s">
        <v>60</v>
      </c>
      <c r="AV44" s="316" t="s">
        <v>61</v>
      </c>
      <c r="AW44" s="316" t="s">
        <v>60</v>
      </c>
      <c r="AX44" s="316" t="s">
        <v>60</v>
      </c>
    </row>
    <row r="45" spans="2:50" s="63" customFormat="1" ht="13.5" hidden="1" thickBot="1" x14ac:dyDescent="0.25">
      <c r="B45" s="52" t="s">
        <v>375</v>
      </c>
      <c r="C45" s="430"/>
      <c r="D45" s="276">
        <f t="shared" si="4"/>
        <v>0</v>
      </c>
      <c r="E45" s="321"/>
      <c r="F45" s="436"/>
      <c r="G45" s="335"/>
      <c r="H45" s="338">
        <f>F45</f>
        <v>0</v>
      </c>
      <c r="I45" s="331"/>
      <c r="J45" s="321"/>
      <c r="K45" s="380"/>
      <c r="L45" s="139">
        <f>IFERROR(K45/$AC$1,0)</f>
        <v>0</v>
      </c>
      <c r="M45" s="149"/>
      <c r="N45" s="381"/>
      <c r="O45" s="149"/>
      <c r="P45" s="380"/>
      <c r="Q45" s="139">
        <f t="shared" si="6"/>
        <v>0</v>
      </c>
      <c r="R45" s="149"/>
      <c r="S45" s="381"/>
      <c r="T45" s="321"/>
      <c r="U45" s="379"/>
      <c r="W45" s="338">
        <f t="shared" si="1"/>
        <v>0</v>
      </c>
      <c r="AG45" s="315" t="s">
        <v>60</v>
      </c>
      <c r="AH45" s="316" t="s">
        <v>60</v>
      </c>
      <c r="AI45" s="316" t="s">
        <v>61</v>
      </c>
      <c r="AJ45" s="316" t="s">
        <v>60</v>
      </c>
      <c r="AK45" s="316" t="s">
        <v>61</v>
      </c>
      <c r="AL45" s="316" t="s">
        <v>61</v>
      </c>
      <c r="AM45" s="316" t="s">
        <v>61</v>
      </c>
      <c r="AN45" s="316" t="s">
        <v>61</v>
      </c>
      <c r="AO45" s="316" t="s">
        <v>60</v>
      </c>
      <c r="AP45" s="316" t="s">
        <v>61</v>
      </c>
      <c r="AQ45" s="316" t="s">
        <v>61</v>
      </c>
      <c r="AR45" s="316" t="s">
        <v>61</v>
      </c>
      <c r="AS45" s="316" t="s">
        <v>61</v>
      </c>
      <c r="AT45" s="316" t="s">
        <v>61</v>
      </c>
      <c r="AU45" s="316" t="s">
        <v>60</v>
      </c>
      <c r="AV45" s="316" t="s">
        <v>61</v>
      </c>
      <c r="AW45" s="316" t="s">
        <v>60</v>
      </c>
      <c r="AX45" s="316" t="s">
        <v>60</v>
      </c>
    </row>
    <row r="46" spans="2:50" s="63" customFormat="1" ht="13.5" hidden="1" thickBot="1" x14ac:dyDescent="0.25">
      <c r="B46" s="52" t="s">
        <v>376</v>
      </c>
      <c r="C46" s="430"/>
      <c r="D46" s="276">
        <f t="shared" si="4"/>
        <v>0</v>
      </c>
      <c r="E46" s="321"/>
      <c r="F46" s="436"/>
      <c r="G46" s="335"/>
      <c r="H46" s="338">
        <f>F46</f>
        <v>0</v>
      </c>
      <c r="I46" s="331"/>
      <c r="J46" s="321"/>
      <c r="K46" s="380"/>
      <c r="L46" s="139">
        <f>IFERROR(K46/$AC$1,0)</f>
        <v>0</v>
      </c>
      <c r="M46" s="149"/>
      <c r="N46" s="381"/>
      <c r="O46" s="149"/>
      <c r="P46" s="380"/>
      <c r="Q46" s="139">
        <f t="shared" si="6"/>
        <v>0</v>
      </c>
      <c r="R46" s="149"/>
      <c r="S46" s="381"/>
      <c r="T46" s="321"/>
      <c r="U46" s="379"/>
      <c r="W46" s="338">
        <f t="shared" si="1"/>
        <v>0</v>
      </c>
      <c r="AG46" s="315" t="s">
        <v>61</v>
      </c>
      <c r="AH46" s="316" t="s">
        <v>60</v>
      </c>
      <c r="AI46" s="316" t="s">
        <v>61</v>
      </c>
      <c r="AJ46" s="316" t="s">
        <v>60</v>
      </c>
      <c r="AK46" s="316" t="s">
        <v>61</v>
      </c>
      <c r="AL46" s="316" t="s">
        <v>61</v>
      </c>
      <c r="AM46" s="316" t="s">
        <v>61</v>
      </c>
      <c r="AN46" s="316" t="s">
        <v>61</v>
      </c>
      <c r="AO46" s="316" t="s">
        <v>61</v>
      </c>
      <c r="AP46" s="316" t="s">
        <v>61</v>
      </c>
      <c r="AQ46" s="316" t="s">
        <v>61</v>
      </c>
      <c r="AR46" s="316" t="s">
        <v>61</v>
      </c>
      <c r="AS46" s="316" t="s">
        <v>61</v>
      </c>
      <c r="AT46" s="316" t="s">
        <v>61</v>
      </c>
      <c r="AU46" s="316" t="s">
        <v>61</v>
      </c>
      <c r="AV46" s="316" t="s">
        <v>61</v>
      </c>
      <c r="AW46" s="316" t="s">
        <v>61</v>
      </c>
      <c r="AX46" s="316" t="s">
        <v>61</v>
      </c>
    </row>
    <row r="47" spans="2:50" s="63" customFormat="1" ht="13.5" hidden="1" thickBot="1" x14ac:dyDescent="0.25">
      <c r="B47" s="52" t="s">
        <v>377</v>
      </c>
      <c r="C47" s="430"/>
      <c r="D47" s="276">
        <f t="shared" si="4"/>
        <v>0</v>
      </c>
      <c r="E47" s="321"/>
      <c r="F47" s="436"/>
      <c r="G47" s="335"/>
      <c r="H47" s="338">
        <f t="shared" si="7"/>
        <v>0</v>
      </c>
      <c r="I47" s="331"/>
      <c r="J47" s="321"/>
      <c r="K47" s="149"/>
      <c r="L47" s="149"/>
      <c r="M47" s="149"/>
      <c r="N47" s="149"/>
      <c r="O47" s="149"/>
      <c r="P47" s="149"/>
      <c r="Q47" s="149"/>
      <c r="R47" s="149"/>
      <c r="S47" s="149"/>
      <c r="T47" s="321"/>
      <c r="U47" s="384"/>
      <c r="W47" s="338">
        <f t="shared" si="1"/>
        <v>0</v>
      </c>
      <c r="AG47" s="315" t="s">
        <v>61</v>
      </c>
      <c r="AH47" s="316" t="s">
        <v>61</v>
      </c>
      <c r="AI47" s="316" t="s">
        <v>61</v>
      </c>
      <c r="AJ47" s="316" t="s">
        <v>60</v>
      </c>
      <c r="AK47" s="316" t="s">
        <v>61</v>
      </c>
      <c r="AL47" s="316" t="s">
        <v>61</v>
      </c>
      <c r="AM47" s="316" t="s">
        <v>61</v>
      </c>
      <c r="AN47" s="316" t="s">
        <v>61</v>
      </c>
      <c r="AO47" s="316" t="s">
        <v>61</v>
      </c>
      <c r="AP47" s="316" t="s">
        <v>61</v>
      </c>
      <c r="AQ47" s="316" t="s">
        <v>61</v>
      </c>
      <c r="AR47" s="316" t="s">
        <v>61</v>
      </c>
      <c r="AS47" s="316" t="s">
        <v>61</v>
      </c>
      <c r="AT47" s="316" t="s">
        <v>61</v>
      </c>
      <c r="AU47" s="316" t="s">
        <v>61</v>
      </c>
      <c r="AV47" s="316" t="s">
        <v>61</v>
      </c>
      <c r="AW47" s="316" t="s">
        <v>61</v>
      </c>
      <c r="AX47" s="316" t="s">
        <v>61</v>
      </c>
    </row>
    <row r="48" spans="2:50" s="63" customFormat="1" ht="13.5" hidden="1" thickBot="1" x14ac:dyDescent="0.25">
      <c r="B48" s="52" t="s">
        <v>378</v>
      </c>
      <c r="C48" s="430"/>
      <c r="D48" s="276">
        <f t="shared" si="4"/>
        <v>0</v>
      </c>
      <c r="E48" s="321"/>
      <c r="F48" s="436"/>
      <c r="G48" s="335"/>
      <c r="H48" s="338">
        <f>F48</f>
        <v>0</v>
      </c>
      <c r="I48" s="331"/>
      <c r="J48" s="321"/>
      <c r="K48" s="149"/>
      <c r="L48" s="149"/>
      <c r="M48" s="149"/>
      <c r="N48" s="149"/>
      <c r="O48" s="149"/>
      <c r="P48" s="149"/>
      <c r="Q48" s="149"/>
      <c r="R48" s="149"/>
      <c r="S48" s="149"/>
      <c r="T48" s="321"/>
      <c r="U48" s="379"/>
      <c r="W48" s="338">
        <f t="shared" si="1"/>
        <v>0</v>
      </c>
      <c r="AG48" s="315" t="s">
        <v>61</v>
      </c>
      <c r="AH48" s="316" t="s">
        <v>61</v>
      </c>
      <c r="AI48" s="316" t="s">
        <v>61</v>
      </c>
      <c r="AJ48" s="316" t="s">
        <v>60</v>
      </c>
      <c r="AK48" s="316" t="s">
        <v>61</v>
      </c>
      <c r="AL48" s="316" t="s">
        <v>61</v>
      </c>
      <c r="AM48" s="316" t="s">
        <v>61</v>
      </c>
      <c r="AN48" s="316" t="s">
        <v>61</v>
      </c>
      <c r="AO48" s="316" t="s">
        <v>61</v>
      </c>
      <c r="AP48" s="316" t="s">
        <v>61</v>
      </c>
      <c r="AQ48" s="316" t="s">
        <v>61</v>
      </c>
      <c r="AR48" s="316" t="s">
        <v>61</v>
      </c>
      <c r="AS48" s="316" t="s">
        <v>61</v>
      </c>
      <c r="AT48" s="316" t="s">
        <v>61</v>
      </c>
      <c r="AU48" s="316" t="s">
        <v>60</v>
      </c>
      <c r="AV48" s="316" t="s">
        <v>61</v>
      </c>
      <c r="AW48" s="316" t="s">
        <v>60</v>
      </c>
      <c r="AX48" s="316" t="s">
        <v>60</v>
      </c>
    </row>
    <row r="49" spans="2:50" s="63" customFormat="1" ht="13.5" thickBot="1" x14ac:dyDescent="0.25">
      <c r="B49" s="39" t="s">
        <v>83</v>
      </c>
      <c r="C49" s="281"/>
      <c r="D49" s="282">
        <f t="shared" si="4"/>
        <v>0</v>
      </c>
      <c r="E49" s="321"/>
      <c r="F49" s="344"/>
      <c r="G49" s="335"/>
      <c r="H49" s="332">
        <f t="shared" si="7"/>
        <v>0</v>
      </c>
      <c r="I49" s="332"/>
      <c r="J49" s="321"/>
      <c r="K49" s="370"/>
      <c r="L49" s="142">
        <f>IFERROR(K49/$AC$1,0)</f>
        <v>0</v>
      </c>
      <c r="M49" s="149"/>
      <c r="N49" s="392"/>
      <c r="O49" s="149"/>
      <c r="P49" s="395"/>
      <c r="Q49" s="140">
        <f>IFERROR(P49/$AC$1,0)</f>
        <v>0</v>
      </c>
      <c r="R49" s="149"/>
      <c r="S49" s="396"/>
      <c r="T49" s="321"/>
      <c r="U49" s="176"/>
      <c r="W49" s="333">
        <f t="shared" si="1"/>
        <v>0</v>
      </c>
      <c r="AG49" s="315" t="s">
        <v>60</v>
      </c>
      <c r="AH49" s="316" t="s">
        <v>60</v>
      </c>
      <c r="AI49" s="316" t="s">
        <v>60</v>
      </c>
      <c r="AJ49" s="316" t="s">
        <v>60</v>
      </c>
      <c r="AK49" s="316" t="s">
        <v>60</v>
      </c>
      <c r="AL49" s="316" t="s">
        <v>61</v>
      </c>
      <c r="AM49" s="316" t="s">
        <v>60</v>
      </c>
      <c r="AN49" s="316" t="s">
        <v>60</v>
      </c>
      <c r="AO49" s="316" t="s">
        <v>60</v>
      </c>
      <c r="AP49" s="316" t="s">
        <v>60</v>
      </c>
      <c r="AQ49" s="316" t="s">
        <v>60</v>
      </c>
      <c r="AR49" s="316" t="s">
        <v>60</v>
      </c>
      <c r="AS49" s="316" t="s">
        <v>61</v>
      </c>
      <c r="AT49" s="316" t="s">
        <v>61</v>
      </c>
      <c r="AU49" s="316" t="s">
        <v>60</v>
      </c>
      <c r="AV49" s="316" t="s">
        <v>61</v>
      </c>
      <c r="AW49" s="316" t="s">
        <v>60</v>
      </c>
      <c r="AX49" s="316" t="s">
        <v>60</v>
      </c>
    </row>
    <row r="50" spans="2:50" s="63" customFormat="1" ht="13.5" thickBot="1" x14ac:dyDescent="0.25">
      <c r="B50" s="270"/>
      <c r="C50" s="46"/>
      <c r="D50" s="46"/>
      <c r="E50" s="27"/>
      <c r="F50" s="48"/>
      <c r="G50" s="27"/>
      <c r="H50" s="48"/>
      <c r="I50" s="48"/>
      <c r="J50" s="27"/>
      <c r="K50" s="150"/>
      <c r="L50" s="150"/>
      <c r="M50" s="150"/>
      <c r="N50" s="150"/>
      <c r="O50" s="150"/>
      <c r="P50" s="150"/>
      <c r="Q50" s="150"/>
      <c r="R50" s="150"/>
      <c r="S50" s="150"/>
      <c r="T50" s="27"/>
      <c r="U50" s="76"/>
      <c r="W50" s="334"/>
      <c r="AG50" s="315" t="s">
        <v>60</v>
      </c>
      <c r="AH50" s="316" t="s">
        <v>60</v>
      </c>
      <c r="AI50" s="316" t="s">
        <v>60</v>
      </c>
      <c r="AJ50" s="316" t="s">
        <v>60</v>
      </c>
      <c r="AK50" s="316" t="s">
        <v>60</v>
      </c>
      <c r="AL50" s="316" t="s">
        <v>60</v>
      </c>
      <c r="AM50" s="316" t="s">
        <v>60</v>
      </c>
      <c r="AN50" s="316" t="s">
        <v>60</v>
      </c>
      <c r="AO50" s="316" t="s">
        <v>60</v>
      </c>
      <c r="AP50" s="316" t="s">
        <v>60</v>
      </c>
      <c r="AQ50" s="316" t="s">
        <v>60</v>
      </c>
      <c r="AR50" s="316" t="s">
        <v>60</v>
      </c>
      <c r="AS50" s="316" t="s">
        <v>61</v>
      </c>
      <c r="AT50" s="316" t="s">
        <v>60</v>
      </c>
      <c r="AU50" s="316" t="s">
        <v>60</v>
      </c>
      <c r="AV50" s="316" t="s">
        <v>60</v>
      </c>
      <c r="AW50" s="316" t="s">
        <v>60</v>
      </c>
      <c r="AX50" s="316" t="s">
        <v>60</v>
      </c>
    </row>
    <row r="51" spans="2:50" s="63" customFormat="1" ht="13.5" thickBot="1" x14ac:dyDescent="0.25">
      <c r="B51" s="18" t="s">
        <v>34</v>
      </c>
      <c r="C51" s="47">
        <f>SUM(C52:C61)</f>
        <v>0</v>
      </c>
      <c r="D51" s="47">
        <f t="shared" ref="D51:D61" si="8">IFERROR(C51/$AC$1,0)</f>
        <v>0</v>
      </c>
      <c r="E51" s="27"/>
      <c r="F51" s="43">
        <f>SUM(F52:F61)</f>
        <v>0</v>
      </c>
      <c r="G51" s="27"/>
      <c r="H51" s="47">
        <f t="shared" ref="H51:I51" si="9">SUM(H52:H61)</f>
        <v>0</v>
      </c>
      <c r="I51" s="47">
        <f t="shared" si="9"/>
        <v>0</v>
      </c>
      <c r="J51" s="27"/>
      <c r="K51" s="150"/>
      <c r="L51" s="150"/>
      <c r="M51" s="150"/>
      <c r="N51" s="150"/>
      <c r="O51" s="150"/>
      <c r="P51" s="150"/>
      <c r="Q51" s="150"/>
      <c r="R51" s="150"/>
      <c r="S51" s="150"/>
      <c r="T51" s="27"/>
      <c r="U51" s="422" t="s">
        <v>388</v>
      </c>
      <c r="W51" s="43">
        <f t="shared" ref="W51:W136" si="10">IFERROR(F51/D51,0)</f>
        <v>0</v>
      </c>
      <c r="AG51" s="315" t="s">
        <v>60</v>
      </c>
      <c r="AH51" s="316" t="s">
        <v>60</v>
      </c>
      <c r="AI51" s="316" t="s">
        <v>60</v>
      </c>
      <c r="AJ51" s="316" t="s">
        <v>60</v>
      </c>
      <c r="AK51" s="316" t="s">
        <v>60</v>
      </c>
      <c r="AL51" s="316" t="s">
        <v>60</v>
      </c>
      <c r="AM51" s="316" t="s">
        <v>60</v>
      </c>
      <c r="AN51" s="316" t="s">
        <v>60</v>
      </c>
      <c r="AO51" s="316" t="s">
        <v>60</v>
      </c>
      <c r="AP51" s="316" t="s">
        <v>60</v>
      </c>
      <c r="AQ51" s="316" t="s">
        <v>60</v>
      </c>
      <c r="AR51" s="316" t="s">
        <v>60</v>
      </c>
      <c r="AS51" s="316" t="s">
        <v>60</v>
      </c>
      <c r="AT51" s="316" t="s">
        <v>60</v>
      </c>
      <c r="AU51" s="316" t="s">
        <v>60</v>
      </c>
      <c r="AV51" s="316" t="s">
        <v>60</v>
      </c>
      <c r="AW51" s="316" t="s">
        <v>60</v>
      </c>
      <c r="AX51" s="316" t="s">
        <v>60</v>
      </c>
    </row>
    <row r="52" spans="2:50" s="63" customFormat="1" ht="12.75" x14ac:dyDescent="0.2">
      <c r="B52" s="262" t="s">
        <v>62</v>
      </c>
      <c r="C52" s="319"/>
      <c r="D52" s="320">
        <f t="shared" si="8"/>
        <v>0</v>
      </c>
      <c r="E52" s="321"/>
      <c r="F52" s="362"/>
      <c r="G52" s="335"/>
      <c r="H52" s="322"/>
      <c r="I52" s="322">
        <f t="shared" ref="I52:I61" si="11">F52</f>
        <v>0</v>
      </c>
      <c r="J52" s="321"/>
      <c r="K52" s="149"/>
      <c r="L52" s="149"/>
      <c r="M52" s="149"/>
      <c r="N52" s="149"/>
      <c r="O52" s="149"/>
      <c r="P52" s="149"/>
      <c r="Q52" s="149"/>
      <c r="R52" s="149"/>
      <c r="S52" s="149"/>
      <c r="T52" s="321"/>
      <c r="U52" s="171"/>
      <c r="W52" s="323">
        <f t="shared" si="10"/>
        <v>0</v>
      </c>
      <c r="AG52" s="315" t="s">
        <v>60</v>
      </c>
      <c r="AH52" s="316" t="s">
        <v>60</v>
      </c>
      <c r="AI52" s="316" t="s">
        <v>60</v>
      </c>
      <c r="AJ52" s="316" t="s">
        <v>60</v>
      </c>
      <c r="AK52" s="316" t="s">
        <v>60</v>
      </c>
      <c r="AL52" s="316" t="s">
        <v>60</v>
      </c>
      <c r="AM52" s="316" t="s">
        <v>60</v>
      </c>
      <c r="AN52" s="316" t="s">
        <v>60</v>
      </c>
      <c r="AO52" s="316" t="s">
        <v>60</v>
      </c>
      <c r="AP52" s="316" t="s">
        <v>60</v>
      </c>
      <c r="AQ52" s="316" t="s">
        <v>60</v>
      </c>
      <c r="AR52" s="316" t="s">
        <v>60</v>
      </c>
      <c r="AS52" s="316" t="s">
        <v>60</v>
      </c>
      <c r="AT52" s="316" t="s">
        <v>60</v>
      </c>
      <c r="AU52" s="316" t="s">
        <v>60</v>
      </c>
      <c r="AV52" s="316" t="s">
        <v>60</v>
      </c>
      <c r="AW52" s="316" t="s">
        <v>60</v>
      </c>
      <c r="AX52" s="316" t="s">
        <v>60</v>
      </c>
    </row>
    <row r="53" spans="2:50" s="63" customFormat="1" ht="12.75" x14ac:dyDescent="0.2">
      <c r="B53" s="194" t="s">
        <v>82</v>
      </c>
      <c r="C53" s="188"/>
      <c r="D53" s="192">
        <f t="shared" si="8"/>
        <v>0</v>
      </c>
      <c r="E53" s="321"/>
      <c r="F53" s="361"/>
      <c r="G53" s="335"/>
      <c r="H53" s="195"/>
      <c r="I53" s="195">
        <f t="shared" si="11"/>
        <v>0</v>
      </c>
      <c r="J53" s="321"/>
      <c r="K53" s="149"/>
      <c r="L53" s="149"/>
      <c r="M53" s="149"/>
      <c r="N53" s="149"/>
      <c r="O53" s="149"/>
      <c r="P53" s="149"/>
      <c r="Q53" s="149"/>
      <c r="R53" s="149"/>
      <c r="S53" s="149"/>
      <c r="T53" s="321"/>
      <c r="U53" s="189"/>
      <c r="W53" s="326">
        <f t="shared" si="10"/>
        <v>0</v>
      </c>
      <c r="AG53" s="315" t="s">
        <v>60</v>
      </c>
      <c r="AH53" s="316" t="s">
        <v>60</v>
      </c>
      <c r="AI53" s="316" t="s">
        <v>60</v>
      </c>
      <c r="AJ53" s="316" t="s">
        <v>60</v>
      </c>
      <c r="AK53" s="316" t="s">
        <v>60</v>
      </c>
      <c r="AL53" s="316" t="s">
        <v>60</v>
      </c>
      <c r="AM53" s="316" t="s">
        <v>60</v>
      </c>
      <c r="AN53" s="316" t="s">
        <v>60</v>
      </c>
      <c r="AO53" s="316" t="s">
        <v>60</v>
      </c>
      <c r="AP53" s="316" t="s">
        <v>60</v>
      </c>
      <c r="AQ53" s="316" t="s">
        <v>60</v>
      </c>
      <c r="AR53" s="316" t="s">
        <v>61</v>
      </c>
      <c r="AS53" s="316" t="s">
        <v>60</v>
      </c>
      <c r="AT53" s="316" t="s">
        <v>60</v>
      </c>
      <c r="AU53" s="316" t="s">
        <v>60</v>
      </c>
      <c r="AV53" s="316" t="s">
        <v>60</v>
      </c>
      <c r="AW53" s="316" t="s">
        <v>60</v>
      </c>
      <c r="AX53" s="316" t="s">
        <v>60</v>
      </c>
    </row>
    <row r="54" spans="2:50" s="63" customFormat="1" ht="12.75" hidden="1" x14ac:dyDescent="0.2">
      <c r="B54" s="70" t="s">
        <v>65</v>
      </c>
      <c r="C54" s="377"/>
      <c r="D54" s="162">
        <f t="shared" si="8"/>
        <v>0</v>
      </c>
      <c r="E54" s="321"/>
      <c r="F54" s="378"/>
      <c r="G54" s="335"/>
      <c r="H54" s="175"/>
      <c r="I54" s="175">
        <f t="shared" si="11"/>
        <v>0</v>
      </c>
      <c r="J54" s="321"/>
      <c r="K54" s="149"/>
      <c r="L54" s="149"/>
      <c r="M54" s="149"/>
      <c r="N54" s="149"/>
      <c r="O54" s="149"/>
      <c r="P54" s="149"/>
      <c r="Q54" s="149"/>
      <c r="R54" s="149"/>
      <c r="S54" s="149"/>
      <c r="T54" s="321"/>
      <c r="U54" s="379"/>
      <c r="W54" s="175">
        <f t="shared" si="10"/>
        <v>0</v>
      </c>
      <c r="AG54" s="315" t="s">
        <v>61</v>
      </c>
      <c r="AH54" s="316" t="s">
        <v>60</v>
      </c>
      <c r="AI54" s="316" t="s">
        <v>61</v>
      </c>
      <c r="AJ54" s="316" t="s">
        <v>60</v>
      </c>
      <c r="AK54" s="316" t="s">
        <v>60</v>
      </c>
      <c r="AL54" s="316" t="s">
        <v>61</v>
      </c>
      <c r="AM54" s="316" t="s">
        <v>61</v>
      </c>
      <c r="AN54" s="316" t="s">
        <v>61</v>
      </c>
      <c r="AO54" s="316" t="s">
        <v>61</v>
      </c>
      <c r="AP54" s="316" t="s">
        <v>60</v>
      </c>
      <c r="AQ54" s="316" t="s">
        <v>61</v>
      </c>
      <c r="AR54" s="316" t="s">
        <v>61</v>
      </c>
      <c r="AS54" s="316" t="s">
        <v>61</v>
      </c>
      <c r="AT54" s="316" t="s">
        <v>60</v>
      </c>
      <c r="AU54" s="316" t="s">
        <v>60</v>
      </c>
      <c r="AV54" s="316" t="s">
        <v>61</v>
      </c>
      <c r="AW54" s="316" t="s">
        <v>61</v>
      </c>
      <c r="AX54" s="316" t="s">
        <v>61</v>
      </c>
    </row>
    <row r="55" spans="2:50" s="63" customFormat="1" ht="12.75" hidden="1" x14ac:dyDescent="0.2">
      <c r="B55" s="51" t="s">
        <v>47</v>
      </c>
      <c r="C55" s="380"/>
      <c r="D55" s="139">
        <f t="shared" si="8"/>
        <v>0</v>
      </c>
      <c r="E55" s="321"/>
      <c r="F55" s="381"/>
      <c r="G55" s="335"/>
      <c r="H55" s="338"/>
      <c r="I55" s="338">
        <f t="shared" ref="I55:I56" si="12">F55</f>
        <v>0</v>
      </c>
      <c r="J55" s="321"/>
      <c r="K55" s="149"/>
      <c r="L55" s="149"/>
      <c r="M55" s="149"/>
      <c r="N55" s="149"/>
      <c r="O55" s="149"/>
      <c r="P55" s="149"/>
      <c r="Q55" s="149"/>
      <c r="R55" s="149"/>
      <c r="S55" s="149"/>
      <c r="T55" s="321"/>
      <c r="U55" s="379"/>
      <c r="W55" s="338">
        <f t="shared" si="10"/>
        <v>0</v>
      </c>
      <c r="AG55" s="315" t="s">
        <v>61</v>
      </c>
      <c r="AH55" s="316" t="s">
        <v>60</v>
      </c>
      <c r="AI55" s="316" t="s">
        <v>61</v>
      </c>
      <c r="AJ55" s="316" t="s">
        <v>61</v>
      </c>
      <c r="AK55" s="316" t="s">
        <v>61</v>
      </c>
      <c r="AL55" s="316" t="s">
        <v>61</v>
      </c>
      <c r="AM55" s="316" t="s">
        <v>61</v>
      </c>
      <c r="AN55" s="316" t="s">
        <v>61</v>
      </c>
      <c r="AO55" s="316" t="s">
        <v>61</v>
      </c>
      <c r="AP55" s="316" t="s">
        <v>60</v>
      </c>
      <c r="AQ55" s="316" t="s">
        <v>61</v>
      </c>
      <c r="AR55" s="316" t="s">
        <v>61</v>
      </c>
      <c r="AS55" s="316" t="s">
        <v>61</v>
      </c>
      <c r="AT55" s="316" t="s">
        <v>60</v>
      </c>
      <c r="AU55" s="316" t="s">
        <v>60</v>
      </c>
      <c r="AV55" s="316" t="s">
        <v>61</v>
      </c>
      <c r="AW55" s="316" t="s">
        <v>61</v>
      </c>
      <c r="AX55" s="316" t="s">
        <v>61</v>
      </c>
    </row>
    <row r="56" spans="2:50" s="63" customFormat="1" ht="12.75" hidden="1" x14ac:dyDescent="0.2">
      <c r="B56" s="52" t="s">
        <v>52</v>
      </c>
      <c r="C56" s="430"/>
      <c r="D56" s="276">
        <f t="shared" si="8"/>
        <v>0</v>
      </c>
      <c r="E56" s="321"/>
      <c r="F56" s="436"/>
      <c r="G56" s="335"/>
      <c r="H56" s="331"/>
      <c r="I56" s="331">
        <f t="shared" si="12"/>
        <v>0</v>
      </c>
      <c r="J56" s="321"/>
      <c r="K56" s="149"/>
      <c r="L56" s="149"/>
      <c r="M56" s="149"/>
      <c r="N56" s="149"/>
      <c r="O56" s="149"/>
      <c r="P56" s="149"/>
      <c r="Q56" s="149"/>
      <c r="R56" s="149"/>
      <c r="S56" s="149"/>
      <c r="T56" s="321"/>
      <c r="U56" s="366"/>
      <c r="W56" s="331">
        <f t="shared" si="10"/>
        <v>0</v>
      </c>
      <c r="AG56" s="315" t="s">
        <v>61</v>
      </c>
      <c r="AH56" s="316" t="s">
        <v>60</v>
      </c>
      <c r="AI56" s="316" t="s">
        <v>61</v>
      </c>
      <c r="AJ56" s="316" t="s">
        <v>61</v>
      </c>
      <c r="AK56" s="316" t="s">
        <v>61</v>
      </c>
      <c r="AL56" s="316" t="s">
        <v>61</v>
      </c>
      <c r="AM56" s="316" t="s">
        <v>61</v>
      </c>
      <c r="AN56" s="316" t="s">
        <v>61</v>
      </c>
      <c r="AO56" s="316" t="s">
        <v>61</v>
      </c>
      <c r="AP56" s="316" t="s">
        <v>60</v>
      </c>
      <c r="AQ56" s="316" t="s">
        <v>61</v>
      </c>
      <c r="AR56" s="316" t="s">
        <v>61</v>
      </c>
      <c r="AS56" s="316" t="s">
        <v>61</v>
      </c>
      <c r="AT56" s="316" t="s">
        <v>60</v>
      </c>
      <c r="AU56" s="316" t="s">
        <v>60</v>
      </c>
      <c r="AV56" s="316" t="s">
        <v>61</v>
      </c>
      <c r="AW56" s="316" t="s">
        <v>60</v>
      </c>
      <c r="AX56" s="316" t="s">
        <v>60</v>
      </c>
    </row>
    <row r="57" spans="2:50" s="63" customFormat="1" ht="12.75" x14ac:dyDescent="0.2">
      <c r="B57" s="194" t="s">
        <v>63</v>
      </c>
      <c r="C57" s="188"/>
      <c r="D57" s="192">
        <f t="shared" si="8"/>
        <v>0</v>
      </c>
      <c r="E57" s="321"/>
      <c r="F57" s="361"/>
      <c r="G57" s="335"/>
      <c r="H57" s="195"/>
      <c r="I57" s="195">
        <f t="shared" si="11"/>
        <v>0</v>
      </c>
      <c r="J57" s="321"/>
      <c r="K57" s="149"/>
      <c r="L57" s="149"/>
      <c r="M57" s="149"/>
      <c r="N57" s="149"/>
      <c r="O57" s="149"/>
      <c r="P57" s="149"/>
      <c r="Q57" s="149"/>
      <c r="R57" s="149"/>
      <c r="S57" s="149"/>
      <c r="T57" s="321"/>
      <c r="U57" s="189"/>
      <c r="W57" s="326">
        <f t="shared" si="10"/>
        <v>0</v>
      </c>
      <c r="AG57" s="315" t="s">
        <v>60</v>
      </c>
      <c r="AH57" s="316" t="s">
        <v>61</v>
      </c>
      <c r="AI57" s="316" t="s">
        <v>60</v>
      </c>
      <c r="AJ57" s="316" t="s">
        <v>60</v>
      </c>
      <c r="AK57" s="316" t="s">
        <v>60</v>
      </c>
      <c r="AL57" s="316" t="s">
        <v>60</v>
      </c>
      <c r="AM57" s="316" t="s">
        <v>60</v>
      </c>
      <c r="AN57" s="316" t="s">
        <v>60</v>
      </c>
      <c r="AO57" s="316" t="s">
        <v>60</v>
      </c>
      <c r="AP57" s="316" t="s">
        <v>60</v>
      </c>
      <c r="AQ57" s="316" t="s">
        <v>60</v>
      </c>
      <c r="AR57" s="316" t="s">
        <v>61</v>
      </c>
      <c r="AS57" s="316" t="s">
        <v>60</v>
      </c>
      <c r="AT57" s="316" t="s">
        <v>60</v>
      </c>
      <c r="AU57" s="316" t="s">
        <v>60</v>
      </c>
      <c r="AV57" s="316" t="s">
        <v>61</v>
      </c>
      <c r="AW57" s="316" t="s">
        <v>60</v>
      </c>
      <c r="AX57" s="316" t="s">
        <v>60</v>
      </c>
    </row>
    <row r="58" spans="2:50" s="63" customFormat="1" ht="12.75" x14ac:dyDescent="0.2">
      <c r="B58" s="194" t="s">
        <v>118</v>
      </c>
      <c r="C58" s="188"/>
      <c r="D58" s="192">
        <f t="shared" si="8"/>
        <v>0</v>
      </c>
      <c r="E58" s="321"/>
      <c r="F58" s="361"/>
      <c r="G58" s="335"/>
      <c r="H58" s="195"/>
      <c r="I58" s="195">
        <f t="shared" si="11"/>
        <v>0</v>
      </c>
      <c r="J58" s="321"/>
      <c r="K58" s="149"/>
      <c r="L58" s="149"/>
      <c r="M58" s="149"/>
      <c r="N58" s="149"/>
      <c r="O58" s="149"/>
      <c r="P58" s="149"/>
      <c r="Q58" s="149"/>
      <c r="R58" s="149"/>
      <c r="S58" s="149"/>
      <c r="T58" s="321"/>
      <c r="U58" s="189"/>
      <c r="W58" s="326">
        <f t="shared" si="10"/>
        <v>0</v>
      </c>
      <c r="AG58" s="315" t="s">
        <v>60</v>
      </c>
      <c r="AH58" s="316" t="s">
        <v>60</v>
      </c>
      <c r="AI58" s="316" t="s">
        <v>60</v>
      </c>
      <c r="AJ58" s="316" t="s">
        <v>60</v>
      </c>
      <c r="AK58" s="316" t="s">
        <v>60</v>
      </c>
      <c r="AL58" s="316" t="s">
        <v>60</v>
      </c>
      <c r="AM58" s="316" t="s">
        <v>60</v>
      </c>
      <c r="AN58" s="316" t="s">
        <v>60</v>
      </c>
      <c r="AO58" s="316" t="s">
        <v>60</v>
      </c>
      <c r="AP58" s="316" t="s">
        <v>60</v>
      </c>
      <c r="AQ58" s="316" t="s">
        <v>60</v>
      </c>
      <c r="AR58" s="316" t="s">
        <v>60</v>
      </c>
      <c r="AS58" s="316" t="s">
        <v>60</v>
      </c>
      <c r="AT58" s="316" t="s">
        <v>60</v>
      </c>
      <c r="AU58" s="316" t="s">
        <v>60</v>
      </c>
      <c r="AV58" s="316" t="s">
        <v>60</v>
      </c>
      <c r="AW58" s="316" t="s">
        <v>60</v>
      </c>
      <c r="AX58" s="316" t="s">
        <v>60</v>
      </c>
    </row>
    <row r="59" spans="2:50" s="63" customFormat="1" ht="12.75" x14ac:dyDescent="0.2">
      <c r="B59" s="194" t="s">
        <v>119</v>
      </c>
      <c r="C59" s="188"/>
      <c r="D59" s="192">
        <f t="shared" si="8"/>
        <v>0</v>
      </c>
      <c r="E59" s="321"/>
      <c r="F59" s="361"/>
      <c r="G59" s="335"/>
      <c r="H59" s="195"/>
      <c r="I59" s="195">
        <f t="shared" si="11"/>
        <v>0</v>
      </c>
      <c r="J59" s="321"/>
      <c r="K59" s="149"/>
      <c r="L59" s="149"/>
      <c r="M59" s="149"/>
      <c r="N59" s="149"/>
      <c r="O59" s="149"/>
      <c r="P59" s="149"/>
      <c r="Q59" s="149"/>
      <c r="R59" s="149"/>
      <c r="S59" s="149"/>
      <c r="T59" s="321"/>
      <c r="U59" s="189"/>
      <c r="W59" s="326">
        <f t="shared" si="10"/>
        <v>0</v>
      </c>
      <c r="AG59" s="315" t="s">
        <v>60</v>
      </c>
      <c r="AH59" s="316" t="s">
        <v>60</v>
      </c>
      <c r="AI59" s="316" t="s">
        <v>60</v>
      </c>
      <c r="AJ59" s="316" t="s">
        <v>60</v>
      </c>
      <c r="AK59" s="316" t="s">
        <v>60</v>
      </c>
      <c r="AL59" s="316" t="s">
        <v>60</v>
      </c>
      <c r="AM59" s="316" t="s">
        <v>60</v>
      </c>
      <c r="AN59" s="316" t="s">
        <v>60</v>
      </c>
      <c r="AO59" s="316" t="s">
        <v>60</v>
      </c>
      <c r="AP59" s="316" t="s">
        <v>61</v>
      </c>
      <c r="AQ59" s="316" t="s">
        <v>60</v>
      </c>
      <c r="AR59" s="316" t="s">
        <v>61</v>
      </c>
      <c r="AS59" s="316" t="s">
        <v>60</v>
      </c>
      <c r="AT59" s="316" t="s">
        <v>60</v>
      </c>
      <c r="AU59" s="316" t="s">
        <v>60</v>
      </c>
      <c r="AV59" s="316" t="s">
        <v>60</v>
      </c>
      <c r="AW59" s="316" t="s">
        <v>60</v>
      </c>
      <c r="AX59" s="316" t="s">
        <v>60</v>
      </c>
    </row>
    <row r="60" spans="2:50" s="63" customFormat="1" ht="12.75" x14ac:dyDescent="0.2">
      <c r="B60" s="194" t="s">
        <v>126</v>
      </c>
      <c r="C60" s="188"/>
      <c r="D60" s="192">
        <f t="shared" si="8"/>
        <v>0</v>
      </c>
      <c r="E60" s="321"/>
      <c r="F60" s="361"/>
      <c r="G60" s="335"/>
      <c r="H60" s="195"/>
      <c r="I60" s="195">
        <f t="shared" si="11"/>
        <v>0</v>
      </c>
      <c r="J60" s="321"/>
      <c r="K60" s="149"/>
      <c r="L60" s="149"/>
      <c r="M60" s="149"/>
      <c r="N60" s="149"/>
      <c r="O60" s="149"/>
      <c r="P60" s="149"/>
      <c r="Q60" s="149"/>
      <c r="R60" s="149"/>
      <c r="S60" s="149"/>
      <c r="T60" s="321"/>
      <c r="U60" s="189"/>
      <c r="W60" s="326">
        <f t="shared" si="10"/>
        <v>0</v>
      </c>
      <c r="AG60" s="315" t="s">
        <v>60</v>
      </c>
      <c r="AH60" s="316" t="s">
        <v>61</v>
      </c>
      <c r="AI60" s="316" t="s">
        <v>61</v>
      </c>
      <c r="AJ60" s="316" t="s">
        <v>61</v>
      </c>
      <c r="AK60" s="316" t="s">
        <v>60</v>
      </c>
      <c r="AL60" s="316" t="s">
        <v>60</v>
      </c>
      <c r="AM60" s="316" t="s">
        <v>61</v>
      </c>
      <c r="AN60" s="316" t="s">
        <v>61</v>
      </c>
      <c r="AO60" s="316" t="s">
        <v>61</v>
      </c>
      <c r="AP60" s="316" t="s">
        <v>61</v>
      </c>
      <c r="AQ60" s="316" t="s">
        <v>60</v>
      </c>
      <c r="AR60" s="316" t="s">
        <v>60</v>
      </c>
      <c r="AS60" s="316" t="s">
        <v>60</v>
      </c>
      <c r="AT60" s="316" t="s">
        <v>60</v>
      </c>
      <c r="AU60" s="316" t="s">
        <v>60</v>
      </c>
      <c r="AV60" s="316" t="s">
        <v>61</v>
      </c>
      <c r="AW60" s="316" t="s">
        <v>60</v>
      </c>
      <c r="AX60" s="316" t="s">
        <v>60</v>
      </c>
    </row>
    <row r="61" spans="2:50" s="63" customFormat="1" ht="13.5" thickBot="1" x14ac:dyDescent="0.25">
      <c r="B61" s="174" t="s">
        <v>83</v>
      </c>
      <c r="C61" s="297"/>
      <c r="D61" s="163">
        <f t="shared" si="8"/>
        <v>0</v>
      </c>
      <c r="E61" s="321"/>
      <c r="F61" s="363"/>
      <c r="G61" s="335"/>
      <c r="H61" s="339"/>
      <c r="I61" s="339">
        <f t="shared" si="11"/>
        <v>0</v>
      </c>
      <c r="J61" s="321"/>
      <c r="K61" s="149"/>
      <c r="L61" s="149"/>
      <c r="M61" s="149"/>
      <c r="N61" s="149"/>
      <c r="O61" s="149"/>
      <c r="P61" s="149"/>
      <c r="Q61" s="149"/>
      <c r="R61" s="149"/>
      <c r="S61" s="149"/>
      <c r="T61" s="321"/>
      <c r="U61" s="176"/>
      <c r="W61" s="340">
        <f t="shared" si="10"/>
        <v>0</v>
      </c>
      <c r="AG61" s="315" t="s">
        <v>60</v>
      </c>
      <c r="AH61" s="316" t="s">
        <v>60</v>
      </c>
      <c r="AI61" s="316" t="s">
        <v>60</v>
      </c>
      <c r="AJ61" s="316" t="s">
        <v>60</v>
      </c>
      <c r="AK61" s="316" t="s">
        <v>60</v>
      </c>
      <c r="AL61" s="316" t="s">
        <v>60</v>
      </c>
      <c r="AM61" s="316" t="s">
        <v>60</v>
      </c>
      <c r="AN61" s="316" t="s">
        <v>60</v>
      </c>
      <c r="AO61" s="316" t="s">
        <v>60</v>
      </c>
      <c r="AP61" s="316" t="s">
        <v>60</v>
      </c>
      <c r="AQ61" s="316" t="s">
        <v>60</v>
      </c>
      <c r="AR61" s="316" t="s">
        <v>60</v>
      </c>
      <c r="AS61" s="316" t="s">
        <v>60</v>
      </c>
      <c r="AT61" s="316" t="s">
        <v>60</v>
      </c>
      <c r="AU61" s="316" t="s">
        <v>60</v>
      </c>
      <c r="AV61" s="316" t="s">
        <v>60</v>
      </c>
      <c r="AW61" s="316" t="s">
        <v>60</v>
      </c>
      <c r="AX61" s="316" t="s">
        <v>60</v>
      </c>
    </row>
    <row r="62" spans="2:50" s="63" customFormat="1" ht="13.5" thickBot="1" x14ac:dyDescent="0.25">
      <c r="B62" s="270"/>
      <c r="C62" s="46"/>
      <c r="D62" s="46"/>
      <c r="E62" s="27"/>
      <c r="F62" s="48"/>
      <c r="G62" s="27"/>
      <c r="H62" s="48"/>
      <c r="I62" s="48"/>
      <c r="J62" s="27"/>
      <c r="K62" s="150"/>
      <c r="L62" s="150"/>
      <c r="M62" s="150"/>
      <c r="N62" s="150"/>
      <c r="O62" s="150"/>
      <c r="P62" s="150"/>
      <c r="Q62" s="150"/>
      <c r="R62" s="150"/>
      <c r="S62" s="150"/>
      <c r="T62" s="27"/>
      <c r="U62" s="76"/>
      <c r="W62" s="318"/>
      <c r="AG62" s="315" t="s">
        <v>60</v>
      </c>
      <c r="AH62" s="316" t="s">
        <v>60</v>
      </c>
      <c r="AI62" s="316" t="s">
        <v>60</v>
      </c>
      <c r="AJ62" s="316" t="s">
        <v>60</v>
      </c>
      <c r="AK62" s="316" t="s">
        <v>60</v>
      </c>
      <c r="AL62" s="316" t="s">
        <v>60</v>
      </c>
      <c r="AM62" s="316" t="s">
        <v>60</v>
      </c>
      <c r="AN62" s="316" t="s">
        <v>60</v>
      </c>
      <c r="AO62" s="316" t="s">
        <v>60</v>
      </c>
      <c r="AP62" s="316" t="s">
        <v>60</v>
      </c>
      <c r="AQ62" s="316" t="s">
        <v>60</v>
      </c>
      <c r="AR62" s="316" t="s">
        <v>60</v>
      </c>
      <c r="AS62" s="316" t="s">
        <v>60</v>
      </c>
      <c r="AT62" s="316" t="s">
        <v>61</v>
      </c>
      <c r="AU62" s="316" t="s">
        <v>61</v>
      </c>
      <c r="AV62" s="316" t="s">
        <v>60</v>
      </c>
      <c r="AW62" s="316" t="s">
        <v>60</v>
      </c>
      <c r="AX62" s="316" t="s">
        <v>60</v>
      </c>
    </row>
    <row r="63" spans="2:50" s="63" customFormat="1" ht="13.5" thickBot="1" x14ac:dyDescent="0.25">
      <c r="B63" s="18" t="s">
        <v>3</v>
      </c>
      <c r="C63" s="47">
        <f>SUM(C64:C68)</f>
        <v>0</v>
      </c>
      <c r="D63" s="47">
        <f t="shared" ref="D63:D68" si="13">IFERROR(C63/$AC$1,0)</f>
        <v>0</v>
      </c>
      <c r="E63" s="27"/>
      <c r="F63" s="43">
        <f>SUM(F64:F68)</f>
        <v>0</v>
      </c>
      <c r="G63" s="30"/>
      <c r="H63" s="47">
        <f t="shared" ref="H63" si="14">SUM(H64:H68)</f>
        <v>0</v>
      </c>
      <c r="I63" s="47">
        <f>SUM(I64:I68)</f>
        <v>0</v>
      </c>
      <c r="J63" s="27"/>
      <c r="K63" s="150"/>
      <c r="L63" s="150"/>
      <c r="M63" s="150"/>
      <c r="N63" s="150"/>
      <c r="O63" s="150"/>
      <c r="P63" s="80"/>
      <c r="Q63" s="80"/>
      <c r="R63" s="80"/>
      <c r="S63" s="80"/>
      <c r="T63" s="27"/>
      <c r="U63" s="422" t="s">
        <v>388</v>
      </c>
      <c r="W63" s="43">
        <f t="shared" si="10"/>
        <v>0</v>
      </c>
      <c r="AG63" s="315" t="s">
        <v>60</v>
      </c>
      <c r="AH63" s="316" t="s">
        <v>60</v>
      </c>
      <c r="AI63" s="316" t="s">
        <v>60</v>
      </c>
      <c r="AJ63" s="316" t="s">
        <v>60</v>
      </c>
      <c r="AK63" s="316" t="s">
        <v>60</v>
      </c>
      <c r="AL63" s="316" t="s">
        <v>60</v>
      </c>
      <c r="AM63" s="316" t="s">
        <v>60</v>
      </c>
      <c r="AN63" s="316" t="s">
        <v>60</v>
      </c>
      <c r="AO63" s="316" t="s">
        <v>60</v>
      </c>
      <c r="AP63" s="316" t="s">
        <v>60</v>
      </c>
      <c r="AQ63" s="316" t="s">
        <v>60</v>
      </c>
      <c r="AR63" s="316" t="s">
        <v>60</v>
      </c>
      <c r="AS63" s="316" t="s">
        <v>60</v>
      </c>
      <c r="AT63" s="316" t="s">
        <v>61</v>
      </c>
      <c r="AU63" s="316" t="s">
        <v>61</v>
      </c>
      <c r="AV63" s="316" t="s">
        <v>60</v>
      </c>
      <c r="AW63" s="316" t="s">
        <v>60</v>
      </c>
      <c r="AX63" s="316" t="s">
        <v>60</v>
      </c>
    </row>
    <row r="64" spans="2:50" s="63" customFormat="1" ht="12.75" x14ac:dyDescent="0.2">
      <c r="B64" s="262" t="s">
        <v>10</v>
      </c>
      <c r="C64" s="319"/>
      <c r="D64" s="320">
        <f t="shared" si="13"/>
        <v>0</v>
      </c>
      <c r="E64" s="321"/>
      <c r="F64" s="362"/>
      <c r="G64" s="335"/>
      <c r="H64" s="322"/>
      <c r="I64" s="322">
        <f>F64</f>
        <v>0</v>
      </c>
      <c r="J64" s="321"/>
      <c r="K64" s="149"/>
      <c r="L64" s="149"/>
      <c r="M64" s="149"/>
      <c r="N64" s="149"/>
      <c r="O64" s="149"/>
      <c r="P64" s="149"/>
      <c r="Q64" s="149"/>
      <c r="R64" s="149"/>
      <c r="S64" s="149"/>
      <c r="T64" s="321"/>
      <c r="U64" s="171"/>
      <c r="W64" s="323">
        <f t="shared" si="10"/>
        <v>0</v>
      </c>
      <c r="AG64" s="315" t="s">
        <v>60</v>
      </c>
      <c r="AH64" s="316" t="s">
        <v>60</v>
      </c>
      <c r="AI64" s="316" t="s">
        <v>60</v>
      </c>
      <c r="AJ64" s="316" t="s">
        <v>60</v>
      </c>
      <c r="AK64" s="316" t="s">
        <v>60</v>
      </c>
      <c r="AL64" s="316" t="s">
        <v>60</v>
      </c>
      <c r="AM64" s="316" t="s">
        <v>60</v>
      </c>
      <c r="AN64" s="316" t="s">
        <v>60</v>
      </c>
      <c r="AO64" s="316" t="s">
        <v>60</v>
      </c>
      <c r="AP64" s="316" t="s">
        <v>60</v>
      </c>
      <c r="AQ64" s="316" t="s">
        <v>60</v>
      </c>
      <c r="AR64" s="316" t="s">
        <v>60</v>
      </c>
      <c r="AS64" s="316" t="s">
        <v>60</v>
      </c>
      <c r="AT64" s="316" t="s">
        <v>61</v>
      </c>
      <c r="AU64" s="316" t="s">
        <v>61</v>
      </c>
      <c r="AV64" s="316" t="s">
        <v>61</v>
      </c>
      <c r="AW64" s="316" t="s">
        <v>60</v>
      </c>
      <c r="AX64" s="316" t="s">
        <v>60</v>
      </c>
    </row>
    <row r="65" spans="2:50" s="63" customFormat="1" ht="12.75" x14ac:dyDescent="0.2">
      <c r="B65" s="194" t="s">
        <v>48</v>
      </c>
      <c r="C65" s="324"/>
      <c r="D65" s="325">
        <f t="shared" si="13"/>
        <v>0</v>
      </c>
      <c r="E65" s="321"/>
      <c r="F65" s="361"/>
      <c r="G65" s="335"/>
      <c r="H65" s="195"/>
      <c r="I65" s="195">
        <f>F65</f>
        <v>0</v>
      </c>
      <c r="J65" s="321"/>
      <c r="K65" s="149"/>
      <c r="L65" s="149"/>
      <c r="M65" s="149"/>
      <c r="N65" s="149"/>
      <c r="O65" s="149"/>
      <c r="P65" s="80"/>
      <c r="Q65" s="80"/>
      <c r="R65" s="80"/>
      <c r="S65" s="80"/>
      <c r="T65" s="321"/>
      <c r="U65" s="189"/>
      <c r="W65" s="326">
        <f t="shared" si="10"/>
        <v>0</v>
      </c>
      <c r="AG65" s="315" t="s">
        <v>61</v>
      </c>
      <c r="AH65" s="316" t="s">
        <v>60</v>
      </c>
      <c r="AI65" s="316" t="s">
        <v>61</v>
      </c>
      <c r="AJ65" s="316" t="s">
        <v>61</v>
      </c>
      <c r="AK65" s="316" t="s">
        <v>60</v>
      </c>
      <c r="AL65" s="316" t="s">
        <v>61</v>
      </c>
      <c r="AM65" s="316" t="s">
        <v>61</v>
      </c>
      <c r="AN65" s="316" t="s">
        <v>61</v>
      </c>
      <c r="AO65" s="316" t="s">
        <v>61</v>
      </c>
      <c r="AP65" s="316" t="s">
        <v>60</v>
      </c>
      <c r="AQ65" s="316" t="s">
        <v>60</v>
      </c>
      <c r="AR65" s="316" t="s">
        <v>61</v>
      </c>
      <c r="AS65" s="316" t="s">
        <v>61</v>
      </c>
      <c r="AT65" s="316" t="s">
        <v>61</v>
      </c>
      <c r="AU65" s="316" t="s">
        <v>61</v>
      </c>
      <c r="AV65" s="316" t="s">
        <v>61</v>
      </c>
      <c r="AW65" s="316" t="s">
        <v>61</v>
      </c>
      <c r="AX65" s="316" t="s">
        <v>61</v>
      </c>
    </row>
    <row r="66" spans="2:50" s="63" customFormat="1" ht="12.75" x14ac:dyDescent="0.2">
      <c r="B66" s="194" t="s">
        <v>379</v>
      </c>
      <c r="C66" s="188"/>
      <c r="D66" s="192">
        <f t="shared" si="13"/>
        <v>0</v>
      </c>
      <c r="E66" s="321"/>
      <c r="F66" s="361"/>
      <c r="G66" s="335"/>
      <c r="H66" s="195"/>
      <c r="I66" s="195">
        <f>F66</f>
        <v>0</v>
      </c>
      <c r="J66" s="321"/>
      <c r="K66" s="149"/>
      <c r="L66" s="149"/>
      <c r="M66" s="149"/>
      <c r="N66" s="149"/>
      <c r="O66" s="149"/>
      <c r="P66" s="80"/>
      <c r="Q66" s="80"/>
      <c r="R66" s="80"/>
      <c r="S66" s="80"/>
      <c r="T66" s="321"/>
      <c r="U66" s="189"/>
      <c r="W66" s="326">
        <f t="shared" si="10"/>
        <v>0</v>
      </c>
      <c r="AG66" s="315" t="s">
        <v>60</v>
      </c>
      <c r="AH66" s="316" t="s">
        <v>60</v>
      </c>
      <c r="AI66" s="316" t="s">
        <v>60</v>
      </c>
      <c r="AJ66" s="316" t="s">
        <v>60</v>
      </c>
      <c r="AK66" s="316" t="s">
        <v>60</v>
      </c>
      <c r="AL66" s="316" t="s">
        <v>60</v>
      </c>
      <c r="AM66" s="316" t="s">
        <v>60</v>
      </c>
      <c r="AN66" s="316" t="s">
        <v>60</v>
      </c>
      <c r="AO66" s="316" t="s">
        <v>60</v>
      </c>
      <c r="AP66" s="316" t="s">
        <v>60</v>
      </c>
      <c r="AQ66" s="316" t="s">
        <v>60</v>
      </c>
      <c r="AR66" s="316" t="s">
        <v>60</v>
      </c>
      <c r="AS66" s="316" t="s">
        <v>61</v>
      </c>
      <c r="AT66" s="316" t="s">
        <v>61</v>
      </c>
      <c r="AU66" s="316" t="s">
        <v>61</v>
      </c>
      <c r="AV66" s="316" t="s">
        <v>60</v>
      </c>
      <c r="AW66" s="316" t="s">
        <v>60</v>
      </c>
      <c r="AX66" s="316" t="s">
        <v>60</v>
      </c>
    </row>
    <row r="67" spans="2:50" s="63" customFormat="1" ht="12.75" hidden="1" x14ac:dyDescent="0.2">
      <c r="B67" s="70" t="s">
        <v>64</v>
      </c>
      <c r="C67" s="377"/>
      <c r="D67" s="162">
        <f t="shared" si="13"/>
        <v>0</v>
      </c>
      <c r="E67" s="321"/>
      <c r="F67" s="378"/>
      <c r="G67" s="335"/>
      <c r="H67" s="175"/>
      <c r="I67" s="175">
        <f>F67</f>
        <v>0</v>
      </c>
      <c r="J67" s="321"/>
      <c r="K67" s="149"/>
      <c r="L67" s="149"/>
      <c r="M67" s="149"/>
      <c r="N67" s="149"/>
      <c r="O67" s="149"/>
      <c r="P67" s="149"/>
      <c r="Q67" s="149"/>
      <c r="R67" s="149"/>
      <c r="S67" s="149"/>
      <c r="T67" s="321"/>
      <c r="U67" s="379"/>
      <c r="W67" s="175">
        <f t="shared" si="10"/>
        <v>0</v>
      </c>
      <c r="AG67" s="315" t="s">
        <v>61</v>
      </c>
      <c r="AH67" s="316" t="s">
        <v>61</v>
      </c>
      <c r="AI67" s="316" t="s">
        <v>61</v>
      </c>
      <c r="AJ67" s="316" t="s">
        <v>61</v>
      </c>
      <c r="AK67" s="316" t="s">
        <v>61</v>
      </c>
      <c r="AL67" s="316" t="s">
        <v>61</v>
      </c>
      <c r="AM67" s="316" t="s">
        <v>61</v>
      </c>
      <c r="AN67" s="316" t="s">
        <v>61</v>
      </c>
      <c r="AO67" s="316" t="s">
        <v>60</v>
      </c>
      <c r="AP67" s="316" t="s">
        <v>61</v>
      </c>
      <c r="AQ67" s="316" t="s">
        <v>61</v>
      </c>
      <c r="AR67" s="316" t="s">
        <v>61</v>
      </c>
      <c r="AS67" s="316" t="s">
        <v>60</v>
      </c>
      <c r="AT67" s="316" t="s">
        <v>61</v>
      </c>
      <c r="AU67" s="316" t="s">
        <v>61</v>
      </c>
      <c r="AV67" s="316" t="s">
        <v>61</v>
      </c>
      <c r="AW67" s="316" t="s">
        <v>61</v>
      </c>
      <c r="AX67" s="316" t="s">
        <v>61</v>
      </c>
    </row>
    <row r="68" spans="2:50" s="63" customFormat="1" ht="13.5" thickBot="1" x14ac:dyDescent="0.25">
      <c r="B68" s="39" t="s">
        <v>145</v>
      </c>
      <c r="C68" s="281"/>
      <c r="D68" s="282">
        <f t="shared" si="13"/>
        <v>0</v>
      </c>
      <c r="E68" s="321"/>
      <c r="F68" s="344"/>
      <c r="G68" s="335"/>
      <c r="H68" s="332"/>
      <c r="I68" s="332">
        <f>F68</f>
        <v>0</v>
      </c>
      <c r="J68" s="321"/>
      <c r="K68" s="149"/>
      <c r="L68" s="149"/>
      <c r="M68" s="149"/>
      <c r="N68" s="149"/>
      <c r="O68" s="149"/>
      <c r="P68" s="80"/>
      <c r="Q68" s="80"/>
      <c r="R68" s="80"/>
      <c r="S68" s="80"/>
      <c r="T68" s="321"/>
      <c r="U68" s="176"/>
      <c r="W68" s="333">
        <f t="shared" si="10"/>
        <v>0</v>
      </c>
      <c r="AG68" s="315" t="s">
        <v>60</v>
      </c>
      <c r="AH68" s="316" t="s">
        <v>60</v>
      </c>
      <c r="AI68" s="316" t="s">
        <v>61</v>
      </c>
      <c r="AJ68" s="316" t="s">
        <v>61</v>
      </c>
      <c r="AK68" s="316" t="s">
        <v>60</v>
      </c>
      <c r="AL68" s="316" t="s">
        <v>61</v>
      </c>
      <c r="AM68" s="316" t="s">
        <v>60</v>
      </c>
      <c r="AN68" s="316" t="s">
        <v>60</v>
      </c>
      <c r="AO68" s="316" t="s">
        <v>61</v>
      </c>
      <c r="AP68" s="316" t="s">
        <v>60</v>
      </c>
      <c r="AQ68" s="316" t="s">
        <v>60</v>
      </c>
      <c r="AR68" s="316" t="s">
        <v>61</v>
      </c>
      <c r="AS68" s="316" t="s">
        <v>61</v>
      </c>
      <c r="AT68" s="316" t="s">
        <v>61</v>
      </c>
      <c r="AU68" s="316" t="s">
        <v>61</v>
      </c>
      <c r="AV68" s="316" t="s">
        <v>61</v>
      </c>
      <c r="AW68" s="316" t="s">
        <v>60</v>
      </c>
      <c r="AX68" s="316" t="s">
        <v>60</v>
      </c>
    </row>
    <row r="69" spans="2:50" s="63" customFormat="1" ht="13.5" thickBot="1" x14ac:dyDescent="0.25">
      <c r="B69" s="270"/>
      <c r="C69" s="345"/>
      <c r="D69" s="345"/>
      <c r="E69" s="346"/>
      <c r="F69" s="347"/>
      <c r="G69" s="346"/>
      <c r="H69" s="347"/>
      <c r="I69" s="347"/>
      <c r="J69" s="346"/>
      <c r="K69" s="348"/>
      <c r="L69" s="348"/>
      <c r="M69" s="348"/>
      <c r="N69" s="348"/>
      <c r="O69" s="348"/>
      <c r="P69" s="348"/>
      <c r="Q69" s="348"/>
      <c r="R69" s="348"/>
      <c r="S69" s="348"/>
      <c r="T69" s="346"/>
      <c r="U69" s="76"/>
      <c r="W69" s="318"/>
      <c r="AG69" s="315" t="s">
        <v>60</v>
      </c>
      <c r="AH69" s="316" t="s">
        <v>60</v>
      </c>
      <c r="AI69" s="316" t="s">
        <v>60</v>
      </c>
      <c r="AJ69" s="316" t="s">
        <v>60</v>
      </c>
      <c r="AK69" s="316" t="s">
        <v>60</v>
      </c>
      <c r="AL69" s="316" t="s">
        <v>60</v>
      </c>
      <c r="AM69" s="316" t="s">
        <v>60</v>
      </c>
      <c r="AN69" s="316" t="s">
        <v>60</v>
      </c>
      <c r="AO69" s="316" t="s">
        <v>60</v>
      </c>
      <c r="AP69" s="316" t="s">
        <v>60</v>
      </c>
      <c r="AQ69" s="316" t="s">
        <v>60</v>
      </c>
      <c r="AR69" s="316" t="s">
        <v>61</v>
      </c>
      <c r="AS69" s="316" t="s">
        <v>60</v>
      </c>
      <c r="AT69" s="316" t="s">
        <v>61</v>
      </c>
      <c r="AU69" s="316" t="s">
        <v>61</v>
      </c>
      <c r="AV69" s="316" t="s">
        <v>61</v>
      </c>
      <c r="AW69" s="316" t="s">
        <v>61</v>
      </c>
      <c r="AX69" s="316" t="s">
        <v>61</v>
      </c>
    </row>
    <row r="70" spans="2:50" s="63" customFormat="1" ht="13.5" hidden="1" thickBot="1" x14ac:dyDescent="0.25">
      <c r="B70" s="18" t="s">
        <v>54</v>
      </c>
      <c r="C70" s="47">
        <f>SUM(C71:C75)</f>
        <v>0</v>
      </c>
      <c r="D70" s="47">
        <f t="shared" ref="D70:D75" si="15">IFERROR(C70/$AC$1,0)</f>
        <v>0</v>
      </c>
      <c r="E70" s="27"/>
      <c r="F70" s="43">
        <f>SUM(F71:F75)</f>
        <v>0</v>
      </c>
      <c r="G70" s="27"/>
      <c r="H70" s="43">
        <f>SUM(H71:H75)</f>
        <v>0</v>
      </c>
      <c r="I70" s="43">
        <f>SUM(I71:I75)</f>
        <v>0</v>
      </c>
      <c r="J70" s="27"/>
      <c r="K70" s="150"/>
      <c r="L70" s="150"/>
      <c r="M70" s="150"/>
      <c r="N70" s="150"/>
      <c r="O70" s="150"/>
      <c r="P70" s="150"/>
      <c r="Q70" s="150"/>
      <c r="R70" s="150"/>
      <c r="S70" s="150"/>
      <c r="T70" s="27"/>
      <c r="U70" s="422" t="s">
        <v>388</v>
      </c>
      <c r="W70" s="43">
        <f t="shared" ref="W70:W73" si="16">IFERROR(F70/D70,0)</f>
        <v>0</v>
      </c>
      <c r="AG70" s="315" t="s">
        <v>61</v>
      </c>
      <c r="AH70" s="316" t="s">
        <v>61</v>
      </c>
      <c r="AI70" s="316" t="s">
        <v>61</v>
      </c>
      <c r="AJ70" s="316" t="s">
        <v>61</v>
      </c>
      <c r="AK70" s="316" t="s">
        <v>61</v>
      </c>
      <c r="AL70" s="316" t="s">
        <v>61</v>
      </c>
      <c r="AM70" s="316" t="s">
        <v>61</v>
      </c>
      <c r="AN70" s="316" t="s">
        <v>61</v>
      </c>
      <c r="AO70" s="316" t="s">
        <v>60</v>
      </c>
      <c r="AP70" s="316" t="s">
        <v>61</v>
      </c>
      <c r="AQ70" s="316" t="s">
        <v>61</v>
      </c>
      <c r="AR70" s="316" t="s">
        <v>61</v>
      </c>
      <c r="AS70" s="316" t="s">
        <v>60</v>
      </c>
      <c r="AT70" s="316" t="s">
        <v>61</v>
      </c>
      <c r="AU70" s="316" t="s">
        <v>61</v>
      </c>
      <c r="AV70" s="316" t="s">
        <v>61</v>
      </c>
      <c r="AW70" s="316" t="s">
        <v>61</v>
      </c>
      <c r="AX70" s="316" t="s">
        <v>61</v>
      </c>
    </row>
    <row r="71" spans="2:50" s="63" customFormat="1" ht="13.5" hidden="1" thickBot="1" x14ac:dyDescent="0.25">
      <c r="B71" s="341" t="s">
        <v>380</v>
      </c>
      <c r="C71" s="431"/>
      <c r="D71" s="342">
        <f t="shared" si="15"/>
        <v>0</v>
      </c>
      <c r="E71" s="321"/>
      <c r="F71" s="387"/>
      <c r="G71" s="335"/>
      <c r="H71" s="343"/>
      <c r="I71" s="343">
        <f>F71</f>
        <v>0</v>
      </c>
      <c r="J71" s="321"/>
      <c r="K71" s="149"/>
      <c r="L71" s="149"/>
      <c r="M71" s="149"/>
      <c r="N71" s="149"/>
      <c r="O71" s="149"/>
      <c r="P71" s="149"/>
      <c r="Q71" s="149"/>
      <c r="R71" s="149"/>
      <c r="S71" s="149"/>
      <c r="T71" s="321"/>
      <c r="U71" s="388"/>
      <c r="W71" s="343">
        <f t="shared" si="16"/>
        <v>0</v>
      </c>
      <c r="AG71" s="315" t="s">
        <v>61</v>
      </c>
      <c r="AH71" s="316" t="s">
        <v>61</v>
      </c>
      <c r="AI71" s="316" t="s">
        <v>61</v>
      </c>
      <c r="AJ71" s="316" t="s">
        <v>61</v>
      </c>
      <c r="AK71" s="316" t="s">
        <v>61</v>
      </c>
      <c r="AL71" s="316" t="s">
        <v>61</v>
      </c>
      <c r="AM71" s="316" t="s">
        <v>61</v>
      </c>
      <c r="AN71" s="316" t="s">
        <v>61</v>
      </c>
      <c r="AO71" s="316" t="s">
        <v>60</v>
      </c>
      <c r="AP71" s="316" t="s">
        <v>61</v>
      </c>
      <c r="AQ71" s="316" t="s">
        <v>61</v>
      </c>
      <c r="AR71" s="316" t="s">
        <v>61</v>
      </c>
      <c r="AS71" s="316" t="s">
        <v>60</v>
      </c>
      <c r="AT71" s="316" t="s">
        <v>61</v>
      </c>
      <c r="AU71" s="316" t="s">
        <v>61</v>
      </c>
      <c r="AV71" s="316" t="s">
        <v>61</v>
      </c>
      <c r="AW71" s="316" t="s">
        <v>61</v>
      </c>
      <c r="AX71" s="316" t="s">
        <v>61</v>
      </c>
    </row>
    <row r="72" spans="2:50" s="63" customFormat="1" ht="13.5" hidden="1" thickBot="1" x14ac:dyDescent="0.25">
      <c r="B72" s="70" t="s">
        <v>381</v>
      </c>
      <c r="C72" s="427"/>
      <c r="D72" s="327">
        <f t="shared" si="15"/>
        <v>0</v>
      </c>
      <c r="E72" s="321"/>
      <c r="F72" s="378"/>
      <c r="G72" s="335"/>
      <c r="H72" s="175"/>
      <c r="I72" s="175">
        <f>F72</f>
        <v>0</v>
      </c>
      <c r="J72" s="321"/>
      <c r="K72" s="149"/>
      <c r="L72" s="149"/>
      <c r="M72" s="149"/>
      <c r="N72" s="149"/>
      <c r="O72" s="149"/>
      <c r="P72" s="149"/>
      <c r="Q72" s="149"/>
      <c r="R72" s="149"/>
      <c r="S72" s="149"/>
      <c r="T72" s="321"/>
      <c r="U72" s="384"/>
      <c r="W72" s="175">
        <f t="shared" si="16"/>
        <v>0</v>
      </c>
      <c r="AG72" s="315" t="s">
        <v>61</v>
      </c>
      <c r="AH72" s="316" t="s">
        <v>61</v>
      </c>
      <c r="AI72" s="316" t="s">
        <v>61</v>
      </c>
      <c r="AJ72" s="316" t="s">
        <v>61</v>
      </c>
      <c r="AK72" s="316" t="s">
        <v>61</v>
      </c>
      <c r="AL72" s="316" t="s">
        <v>61</v>
      </c>
      <c r="AM72" s="316" t="s">
        <v>61</v>
      </c>
      <c r="AN72" s="316" t="s">
        <v>61</v>
      </c>
      <c r="AO72" s="316" t="s">
        <v>60</v>
      </c>
      <c r="AP72" s="316" t="s">
        <v>61</v>
      </c>
      <c r="AQ72" s="316" t="s">
        <v>61</v>
      </c>
      <c r="AR72" s="316" t="s">
        <v>61</v>
      </c>
      <c r="AS72" s="316" t="s">
        <v>61</v>
      </c>
      <c r="AT72" s="316" t="s">
        <v>61</v>
      </c>
      <c r="AU72" s="316" t="s">
        <v>61</v>
      </c>
      <c r="AV72" s="316" t="s">
        <v>61</v>
      </c>
      <c r="AW72" s="316" t="s">
        <v>61</v>
      </c>
      <c r="AX72" s="316" t="s">
        <v>61</v>
      </c>
    </row>
    <row r="73" spans="2:50" s="63" customFormat="1" ht="13.5" hidden="1" thickBot="1" x14ac:dyDescent="0.25">
      <c r="B73" s="51" t="s">
        <v>382</v>
      </c>
      <c r="C73" s="380"/>
      <c r="D73" s="139">
        <f t="shared" si="15"/>
        <v>0</v>
      </c>
      <c r="E73" s="321"/>
      <c r="F73" s="381"/>
      <c r="G73" s="335"/>
      <c r="H73" s="338"/>
      <c r="I73" s="175">
        <f t="shared" ref="I73:I74" si="17">F73</f>
        <v>0</v>
      </c>
      <c r="J73" s="321"/>
      <c r="K73" s="149"/>
      <c r="L73" s="149"/>
      <c r="M73" s="149"/>
      <c r="N73" s="149"/>
      <c r="O73" s="149"/>
      <c r="P73" s="149"/>
      <c r="Q73" s="149"/>
      <c r="R73" s="149"/>
      <c r="S73" s="149"/>
      <c r="T73" s="321"/>
      <c r="U73" s="379"/>
      <c r="W73" s="338">
        <f t="shared" si="16"/>
        <v>0</v>
      </c>
      <c r="AG73" s="315" t="s">
        <v>61</v>
      </c>
      <c r="AH73" s="316" t="s">
        <v>61</v>
      </c>
      <c r="AI73" s="316" t="s">
        <v>61</v>
      </c>
      <c r="AJ73" s="316" t="s">
        <v>61</v>
      </c>
      <c r="AK73" s="316" t="s">
        <v>61</v>
      </c>
      <c r="AL73" s="316" t="s">
        <v>61</v>
      </c>
      <c r="AM73" s="316" t="s">
        <v>61</v>
      </c>
      <c r="AN73" s="316" t="s">
        <v>61</v>
      </c>
      <c r="AO73" s="316" t="s">
        <v>60</v>
      </c>
      <c r="AP73" s="316" t="s">
        <v>61</v>
      </c>
      <c r="AQ73" s="316" t="s">
        <v>61</v>
      </c>
      <c r="AR73" s="316" t="s">
        <v>61</v>
      </c>
      <c r="AS73" s="316" t="s">
        <v>60</v>
      </c>
      <c r="AT73" s="316" t="s">
        <v>61</v>
      </c>
      <c r="AU73" s="316" t="s">
        <v>61</v>
      </c>
      <c r="AV73" s="316" t="s">
        <v>61</v>
      </c>
      <c r="AW73" s="316" t="s">
        <v>61</v>
      </c>
      <c r="AX73" s="316" t="s">
        <v>61</v>
      </c>
    </row>
    <row r="74" spans="2:50" s="63" customFormat="1" ht="13.5" hidden="1" thickBot="1" x14ac:dyDescent="0.25">
      <c r="B74" s="52" t="s">
        <v>383</v>
      </c>
      <c r="C74" s="430"/>
      <c r="D74" s="139">
        <f t="shared" si="15"/>
        <v>0</v>
      </c>
      <c r="E74" s="321"/>
      <c r="F74" s="436"/>
      <c r="G74" s="335"/>
      <c r="H74" s="338"/>
      <c r="I74" s="175">
        <f t="shared" si="17"/>
        <v>0</v>
      </c>
      <c r="J74" s="321"/>
      <c r="K74" s="149"/>
      <c r="L74" s="149"/>
      <c r="M74" s="149"/>
      <c r="N74" s="149"/>
      <c r="O74" s="149"/>
      <c r="P74" s="149"/>
      <c r="Q74" s="149"/>
      <c r="R74" s="149"/>
      <c r="S74" s="149"/>
      <c r="T74" s="321"/>
      <c r="U74" s="379"/>
      <c r="W74" s="338">
        <f>IFERROR(F74/D74,0)</f>
        <v>0</v>
      </c>
      <c r="AG74" s="315" t="s">
        <v>61</v>
      </c>
      <c r="AH74" s="316" t="s">
        <v>61</v>
      </c>
      <c r="AI74" s="316" t="s">
        <v>61</v>
      </c>
      <c r="AJ74" s="316" t="s">
        <v>61</v>
      </c>
      <c r="AK74" s="316" t="s">
        <v>61</v>
      </c>
      <c r="AL74" s="316" t="s">
        <v>61</v>
      </c>
      <c r="AM74" s="316" t="s">
        <v>61</v>
      </c>
      <c r="AN74" s="316" t="s">
        <v>61</v>
      </c>
      <c r="AO74" s="316" t="s">
        <v>60</v>
      </c>
      <c r="AP74" s="316" t="s">
        <v>61</v>
      </c>
      <c r="AQ74" s="316" t="s">
        <v>61</v>
      </c>
      <c r="AR74" s="316" t="s">
        <v>61</v>
      </c>
      <c r="AS74" s="316" t="s">
        <v>61</v>
      </c>
      <c r="AT74" s="316" t="s">
        <v>61</v>
      </c>
      <c r="AU74" s="316" t="s">
        <v>61</v>
      </c>
      <c r="AV74" s="316" t="s">
        <v>61</v>
      </c>
      <c r="AW74" s="316" t="s">
        <v>61</v>
      </c>
      <c r="AX74" s="316" t="s">
        <v>61</v>
      </c>
    </row>
    <row r="75" spans="2:50" s="63" customFormat="1" ht="13.5" hidden="1" thickBot="1" x14ac:dyDescent="0.25">
      <c r="B75" s="39" t="s">
        <v>384</v>
      </c>
      <c r="C75" s="432"/>
      <c r="D75" s="282">
        <f t="shared" si="15"/>
        <v>0</v>
      </c>
      <c r="E75" s="321"/>
      <c r="F75" s="437"/>
      <c r="G75" s="335"/>
      <c r="H75" s="333"/>
      <c r="I75" s="333">
        <f>F75</f>
        <v>0</v>
      </c>
      <c r="J75" s="321"/>
      <c r="K75" s="149"/>
      <c r="L75" s="149"/>
      <c r="M75" s="149"/>
      <c r="N75" s="149"/>
      <c r="O75" s="149"/>
      <c r="P75" s="149"/>
      <c r="Q75" s="149"/>
      <c r="R75" s="149"/>
      <c r="S75" s="149"/>
      <c r="T75" s="321"/>
      <c r="U75" s="389"/>
      <c r="W75" s="333">
        <f>IFERROR(F75/D75,0)</f>
        <v>0</v>
      </c>
      <c r="AG75" s="315" t="s">
        <v>61</v>
      </c>
      <c r="AH75" s="316" t="s">
        <v>61</v>
      </c>
      <c r="AI75" s="316" t="s">
        <v>61</v>
      </c>
      <c r="AJ75" s="316" t="s">
        <v>61</v>
      </c>
      <c r="AK75" s="316" t="s">
        <v>61</v>
      </c>
      <c r="AL75" s="316" t="s">
        <v>61</v>
      </c>
      <c r="AM75" s="316" t="s">
        <v>61</v>
      </c>
      <c r="AN75" s="316" t="s">
        <v>61</v>
      </c>
      <c r="AO75" s="316" t="s">
        <v>60</v>
      </c>
      <c r="AP75" s="316" t="s">
        <v>61</v>
      </c>
      <c r="AQ75" s="316" t="s">
        <v>61</v>
      </c>
      <c r="AR75" s="316" t="s">
        <v>61</v>
      </c>
      <c r="AS75" s="316" t="s">
        <v>61</v>
      </c>
      <c r="AT75" s="316" t="s">
        <v>61</v>
      </c>
      <c r="AU75" s="316" t="s">
        <v>61</v>
      </c>
      <c r="AV75" s="316" t="s">
        <v>61</v>
      </c>
      <c r="AW75" s="316" t="s">
        <v>61</v>
      </c>
      <c r="AX75" s="316" t="s">
        <v>61</v>
      </c>
    </row>
    <row r="76" spans="2:50" s="63" customFormat="1" ht="13.5" hidden="1" thickBot="1" x14ac:dyDescent="0.25">
      <c r="B76" s="270"/>
      <c r="C76" s="345"/>
      <c r="D76" s="345"/>
      <c r="E76" s="346"/>
      <c r="F76" s="347"/>
      <c r="G76" s="346"/>
      <c r="H76" s="347"/>
      <c r="I76" s="347"/>
      <c r="J76" s="346"/>
      <c r="K76" s="348"/>
      <c r="L76" s="348"/>
      <c r="M76" s="348"/>
      <c r="N76" s="348"/>
      <c r="O76" s="348"/>
      <c r="P76" s="348"/>
      <c r="Q76" s="348"/>
      <c r="R76" s="348"/>
      <c r="S76" s="348"/>
      <c r="T76" s="346"/>
      <c r="U76" s="76"/>
      <c r="W76" s="318"/>
      <c r="AG76" s="315" t="s">
        <v>61</v>
      </c>
      <c r="AH76" s="316" t="s">
        <v>61</v>
      </c>
      <c r="AI76" s="316" t="s">
        <v>61</v>
      </c>
      <c r="AJ76" s="316" t="s">
        <v>61</v>
      </c>
      <c r="AK76" s="316" t="s">
        <v>61</v>
      </c>
      <c r="AL76" s="316" t="s">
        <v>61</v>
      </c>
      <c r="AM76" s="316" t="s">
        <v>61</v>
      </c>
      <c r="AN76" s="316" t="s">
        <v>61</v>
      </c>
      <c r="AO76" s="316" t="s">
        <v>60</v>
      </c>
      <c r="AP76" s="316" t="s">
        <v>61</v>
      </c>
      <c r="AQ76" s="316" t="s">
        <v>61</v>
      </c>
      <c r="AR76" s="316" t="s">
        <v>60</v>
      </c>
      <c r="AS76" s="316" t="s">
        <v>60</v>
      </c>
      <c r="AT76" s="316" t="s">
        <v>60</v>
      </c>
      <c r="AU76" s="316" t="s">
        <v>60</v>
      </c>
      <c r="AV76" s="316" t="s">
        <v>60</v>
      </c>
      <c r="AW76" s="316" t="s">
        <v>60</v>
      </c>
      <c r="AX76" s="316" t="s">
        <v>60</v>
      </c>
    </row>
    <row r="77" spans="2:50" s="63" customFormat="1" ht="13.5" thickBot="1" x14ac:dyDescent="0.25">
      <c r="B77" s="18" t="s">
        <v>15</v>
      </c>
      <c r="C77" s="47">
        <f>SUM(C78:C82)</f>
        <v>0</v>
      </c>
      <c r="D77" s="47">
        <f t="shared" ref="D77:D82" si="18">IFERROR(C77/$AC$1,0)</f>
        <v>0</v>
      </c>
      <c r="E77" s="27"/>
      <c r="F77" s="43">
        <f>SUM(F78:F82)</f>
        <v>0</v>
      </c>
      <c r="G77" s="30"/>
      <c r="H77" s="47">
        <f t="shared" ref="H77:I77" si="19">SUM(H78:H82)</f>
        <v>0</v>
      </c>
      <c r="I77" s="47">
        <f t="shared" si="19"/>
        <v>0</v>
      </c>
      <c r="J77" s="27"/>
      <c r="K77" s="150"/>
      <c r="L77" s="150"/>
      <c r="M77" s="150"/>
      <c r="N77" s="150"/>
      <c r="O77" s="150"/>
      <c r="P77" s="47">
        <f>SUM(P78:P82)</f>
        <v>0</v>
      </c>
      <c r="Q77" s="47">
        <f>IFERROR(P77/$AC$1,0)</f>
        <v>0</v>
      </c>
      <c r="R77" s="150"/>
      <c r="S77" s="47">
        <f>SUM(S78:S82)</f>
        <v>0</v>
      </c>
      <c r="T77" s="27"/>
      <c r="U77" s="422" t="s">
        <v>388</v>
      </c>
      <c r="W77" s="43">
        <f t="shared" si="10"/>
        <v>0</v>
      </c>
      <c r="AG77" s="315" t="s">
        <v>60</v>
      </c>
      <c r="AH77" s="316" t="s">
        <v>60</v>
      </c>
      <c r="AI77" s="316" t="s">
        <v>60</v>
      </c>
      <c r="AJ77" s="316" t="s">
        <v>60</v>
      </c>
      <c r="AK77" s="316" t="s">
        <v>60</v>
      </c>
      <c r="AL77" s="316" t="s">
        <v>60</v>
      </c>
      <c r="AM77" s="316" t="s">
        <v>60</v>
      </c>
      <c r="AN77" s="316" t="s">
        <v>60</v>
      </c>
      <c r="AO77" s="316" t="s">
        <v>60</v>
      </c>
      <c r="AP77" s="316" t="s">
        <v>60</v>
      </c>
      <c r="AQ77" s="316" t="s">
        <v>60</v>
      </c>
      <c r="AR77" s="316" t="s">
        <v>60</v>
      </c>
      <c r="AS77" s="316" t="s">
        <v>60</v>
      </c>
      <c r="AT77" s="316" t="s">
        <v>60</v>
      </c>
      <c r="AU77" s="316" t="s">
        <v>60</v>
      </c>
      <c r="AV77" s="316" t="s">
        <v>61</v>
      </c>
      <c r="AW77" s="316" t="s">
        <v>60</v>
      </c>
      <c r="AX77" s="316" t="s">
        <v>60</v>
      </c>
    </row>
    <row r="78" spans="2:50" s="63" customFormat="1" ht="12.75" x14ac:dyDescent="0.2">
      <c r="B78" s="262" t="s">
        <v>44</v>
      </c>
      <c r="C78" s="319"/>
      <c r="D78" s="320">
        <f t="shared" si="18"/>
        <v>0</v>
      </c>
      <c r="E78" s="321"/>
      <c r="F78" s="362"/>
      <c r="G78" s="335"/>
      <c r="H78" s="322"/>
      <c r="I78" s="322">
        <f>F78</f>
        <v>0</v>
      </c>
      <c r="J78" s="321"/>
      <c r="K78" s="149"/>
      <c r="L78" s="149"/>
      <c r="M78" s="149"/>
      <c r="N78" s="149"/>
      <c r="O78" s="149"/>
      <c r="P78" s="149"/>
      <c r="Q78" s="149"/>
      <c r="R78" s="149"/>
      <c r="S78" s="149"/>
      <c r="T78" s="321"/>
      <c r="U78" s="171"/>
      <c r="W78" s="323">
        <f t="shared" si="10"/>
        <v>0</v>
      </c>
      <c r="AG78" s="315" t="s">
        <v>60</v>
      </c>
      <c r="AH78" s="316" t="s">
        <v>60</v>
      </c>
      <c r="AI78" s="316" t="s">
        <v>60</v>
      </c>
      <c r="AJ78" s="316" t="s">
        <v>60</v>
      </c>
      <c r="AK78" s="316" t="s">
        <v>60</v>
      </c>
      <c r="AL78" s="316" t="s">
        <v>60</v>
      </c>
      <c r="AM78" s="316" t="s">
        <v>60</v>
      </c>
      <c r="AN78" s="316" t="s">
        <v>60</v>
      </c>
      <c r="AO78" s="316" t="s">
        <v>60</v>
      </c>
      <c r="AP78" s="316" t="s">
        <v>60</v>
      </c>
      <c r="AQ78" s="316" t="s">
        <v>60</v>
      </c>
      <c r="AR78" s="316" t="s">
        <v>60</v>
      </c>
      <c r="AS78" s="316" t="s">
        <v>60</v>
      </c>
      <c r="AT78" s="316" t="s">
        <v>60</v>
      </c>
      <c r="AU78" s="316" t="s">
        <v>61</v>
      </c>
      <c r="AV78" s="316" t="s">
        <v>61</v>
      </c>
      <c r="AW78" s="316" t="s">
        <v>60</v>
      </c>
      <c r="AX78" s="316" t="s">
        <v>60</v>
      </c>
    </row>
    <row r="79" spans="2:50" s="63" customFormat="1" ht="12.75" x14ac:dyDescent="0.2">
      <c r="B79" s="194" t="s">
        <v>11</v>
      </c>
      <c r="C79" s="188"/>
      <c r="D79" s="192">
        <f t="shared" si="18"/>
        <v>0</v>
      </c>
      <c r="E79" s="321"/>
      <c r="F79" s="361"/>
      <c r="G79" s="335"/>
      <c r="H79" s="195"/>
      <c r="I79" s="195">
        <f>F79</f>
        <v>0</v>
      </c>
      <c r="J79" s="321"/>
      <c r="K79" s="149"/>
      <c r="L79" s="149"/>
      <c r="M79" s="149"/>
      <c r="N79" s="149"/>
      <c r="O79" s="149"/>
      <c r="P79" s="149"/>
      <c r="Q79" s="149"/>
      <c r="R79" s="149"/>
      <c r="S79" s="149"/>
      <c r="T79" s="321"/>
      <c r="U79" s="189"/>
      <c r="W79" s="326">
        <f t="shared" si="10"/>
        <v>0</v>
      </c>
      <c r="AG79" s="315" t="s">
        <v>60</v>
      </c>
      <c r="AH79" s="316" t="s">
        <v>60</v>
      </c>
      <c r="AI79" s="316" t="s">
        <v>60</v>
      </c>
      <c r="AJ79" s="316" t="s">
        <v>60</v>
      </c>
      <c r="AK79" s="316" t="s">
        <v>60</v>
      </c>
      <c r="AL79" s="316" t="s">
        <v>60</v>
      </c>
      <c r="AM79" s="316" t="s">
        <v>60</v>
      </c>
      <c r="AN79" s="316" t="s">
        <v>60</v>
      </c>
      <c r="AO79" s="316" t="s">
        <v>60</v>
      </c>
      <c r="AP79" s="316" t="s">
        <v>60</v>
      </c>
      <c r="AQ79" s="316" t="s">
        <v>60</v>
      </c>
      <c r="AR79" s="316" t="s">
        <v>60</v>
      </c>
      <c r="AS79" s="316" t="s">
        <v>61</v>
      </c>
      <c r="AT79" s="316" t="s">
        <v>61</v>
      </c>
      <c r="AU79" s="316" t="s">
        <v>61</v>
      </c>
      <c r="AV79" s="316" t="s">
        <v>61</v>
      </c>
      <c r="AW79" s="316" t="s">
        <v>61</v>
      </c>
      <c r="AX79" s="316" t="s">
        <v>61</v>
      </c>
    </row>
    <row r="80" spans="2:50" s="63" customFormat="1" ht="13.5" thickBot="1" x14ac:dyDescent="0.25">
      <c r="B80" s="194" t="s">
        <v>385</v>
      </c>
      <c r="C80" s="188"/>
      <c r="D80" s="192">
        <f t="shared" si="18"/>
        <v>0</v>
      </c>
      <c r="E80" s="321"/>
      <c r="F80" s="361"/>
      <c r="G80" s="335"/>
      <c r="H80" s="195"/>
      <c r="I80" s="195">
        <f>F80</f>
        <v>0</v>
      </c>
      <c r="J80" s="321"/>
      <c r="K80" s="149"/>
      <c r="L80" s="149"/>
      <c r="M80" s="149"/>
      <c r="N80" s="149"/>
      <c r="O80" s="149"/>
      <c r="P80" s="149"/>
      <c r="Q80" s="149"/>
      <c r="R80" s="149"/>
      <c r="S80" s="149"/>
      <c r="T80" s="321"/>
      <c r="U80" s="189"/>
      <c r="W80" s="326">
        <f t="shared" si="10"/>
        <v>0</v>
      </c>
      <c r="AG80" s="315" t="s">
        <v>60</v>
      </c>
      <c r="AH80" s="316" t="s">
        <v>60</v>
      </c>
      <c r="AI80" s="316" t="s">
        <v>60</v>
      </c>
      <c r="AJ80" s="316" t="s">
        <v>60</v>
      </c>
      <c r="AK80" s="316" t="s">
        <v>60</v>
      </c>
      <c r="AL80" s="316" t="s">
        <v>60</v>
      </c>
      <c r="AM80" s="316" t="s">
        <v>60</v>
      </c>
      <c r="AN80" s="316" t="s">
        <v>60</v>
      </c>
      <c r="AO80" s="316" t="s">
        <v>60</v>
      </c>
      <c r="AP80" s="316" t="s">
        <v>60</v>
      </c>
      <c r="AQ80" s="316" t="s">
        <v>60</v>
      </c>
      <c r="AR80" s="316" t="s">
        <v>60</v>
      </c>
      <c r="AS80" s="316" t="s">
        <v>61</v>
      </c>
      <c r="AT80" s="316" t="s">
        <v>60</v>
      </c>
      <c r="AU80" s="316" t="s">
        <v>61</v>
      </c>
      <c r="AV80" s="316" t="s">
        <v>61</v>
      </c>
      <c r="AW80" s="316" t="s">
        <v>60</v>
      </c>
      <c r="AX80" s="316" t="s">
        <v>60</v>
      </c>
    </row>
    <row r="81" spans="2:50" s="63" customFormat="1" ht="13.5" hidden="1" thickBot="1" x14ac:dyDescent="0.25">
      <c r="B81" s="62" t="s">
        <v>386</v>
      </c>
      <c r="C81" s="429"/>
      <c r="D81" s="330">
        <f t="shared" si="18"/>
        <v>0</v>
      </c>
      <c r="E81" s="321"/>
      <c r="F81" s="435"/>
      <c r="G81" s="335"/>
      <c r="H81" s="172"/>
      <c r="I81" s="172">
        <f>F81</f>
        <v>0</v>
      </c>
      <c r="J81" s="321"/>
      <c r="K81" s="149"/>
      <c r="L81" s="149"/>
      <c r="M81" s="149"/>
      <c r="N81" s="149"/>
      <c r="O81" s="149"/>
      <c r="P81" s="149"/>
      <c r="Q81" s="149"/>
      <c r="R81" s="149"/>
      <c r="S81" s="149"/>
      <c r="T81" s="321"/>
      <c r="U81" s="379"/>
      <c r="W81" s="172">
        <f t="shared" si="10"/>
        <v>0</v>
      </c>
      <c r="AG81" s="315" t="s">
        <v>61</v>
      </c>
      <c r="AH81" s="316" t="s">
        <v>61</v>
      </c>
      <c r="AI81" s="316" t="s">
        <v>61</v>
      </c>
      <c r="AJ81" s="316" t="s">
        <v>61</v>
      </c>
      <c r="AK81" s="316" t="s">
        <v>61</v>
      </c>
      <c r="AL81" s="316" t="s">
        <v>61</v>
      </c>
      <c r="AM81" s="316" t="s">
        <v>61</v>
      </c>
      <c r="AN81" s="316" t="s">
        <v>61</v>
      </c>
      <c r="AO81" s="316" t="s">
        <v>61</v>
      </c>
      <c r="AP81" s="316" t="s">
        <v>60</v>
      </c>
      <c r="AQ81" s="316" t="s">
        <v>61</v>
      </c>
      <c r="AR81" s="316" t="s">
        <v>61</v>
      </c>
      <c r="AS81" s="316" t="s">
        <v>61</v>
      </c>
      <c r="AT81" s="316" t="s">
        <v>61</v>
      </c>
      <c r="AU81" s="316" t="s">
        <v>61</v>
      </c>
      <c r="AV81" s="316" t="s">
        <v>61</v>
      </c>
      <c r="AW81" s="316" t="s">
        <v>61</v>
      </c>
      <c r="AX81" s="316" t="s">
        <v>61</v>
      </c>
    </row>
    <row r="82" spans="2:50" s="63" customFormat="1" ht="13.5" thickBot="1" x14ac:dyDescent="0.25">
      <c r="B82" s="39" t="s">
        <v>50</v>
      </c>
      <c r="C82" s="281"/>
      <c r="D82" s="282">
        <f t="shared" si="18"/>
        <v>0</v>
      </c>
      <c r="E82" s="321"/>
      <c r="F82" s="344"/>
      <c r="G82" s="335"/>
      <c r="H82" s="332"/>
      <c r="I82" s="332">
        <f>F82</f>
        <v>0</v>
      </c>
      <c r="J82" s="321"/>
      <c r="K82" s="149"/>
      <c r="L82" s="149"/>
      <c r="M82" s="149"/>
      <c r="N82" s="149"/>
      <c r="O82" s="149"/>
      <c r="P82" s="390"/>
      <c r="Q82" s="141">
        <f>IFERROR(P82/$AC$1,0)</f>
        <v>0</v>
      </c>
      <c r="R82" s="149"/>
      <c r="S82" s="391"/>
      <c r="T82" s="321"/>
      <c r="U82" s="176"/>
      <c r="W82" s="333">
        <f t="shared" si="10"/>
        <v>0</v>
      </c>
      <c r="AG82" s="315" t="s">
        <v>60</v>
      </c>
      <c r="AH82" s="316" t="s">
        <v>60</v>
      </c>
      <c r="AI82" s="316" t="s">
        <v>60</v>
      </c>
      <c r="AJ82" s="316" t="s">
        <v>60</v>
      </c>
      <c r="AK82" s="316" t="s">
        <v>60</v>
      </c>
      <c r="AL82" s="316" t="s">
        <v>60</v>
      </c>
      <c r="AM82" s="316" t="s">
        <v>60</v>
      </c>
      <c r="AN82" s="316" t="s">
        <v>60</v>
      </c>
      <c r="AO82" s="316" t="s">
        <v>60</v>
      </c>
      <c r="AP82" s="316" t="s">
        <v>60</v>
      </c>
      <c r="AQ82" s="316" t="s">
        <v>60</v>
      </c>
      <c r="AR82" s="316" t="s">
        <v>60</v>
      </c>
      <c r="AS82" s="316" t="s">
        <v>60</v>
      </c>
      <c r="AT82" s="316" t="s">
        <v>60</v>
      </c>
      <c r="AU82" s="316" t="s">
        <v>60</v>
      </c>
      <c r="AV82" s="316" t="s">
        <v>61</v>
      </c>
      <c r="AW82" s="316" t="s">
        <v>60</v>
      </c>
      <c r="AX82" s="316" t="s">
        <v>60</v>
      </c>
    </row>
    <row r="83" spans="2:50" s="63" customFormat="1" ht="13.5" thickBot="1" x14ac:dyDescent="0.25">
      <c r="B83" s="270"/>
      <c r="C83" s="345"/>
      <c r="D83" s="345"/>
      <c r="E83" s="346"/>
      <c r="F83" s="347"/>
      <c r="G83" s="346"/>
      <c r="H83" s="347"/>
      <c r="I83" s="347"/>
      <c r="J83" s="346"/>
      <c r="K83" s="348"/>
      <c r="L83" s="348"/>
      <c r="M83" s="348"/>
      <c r="N83" s="348"/>
      <c r="O83" s="348"/>
      <c r="P83" s="348"/>
      <c r="Q83" s="348"/>
      <c r="R83" s="348"/>
      <c r="S83" s="348"/>
      <c r="T83" s="346"/>
      <c r="U83" s="76"/>
      <c r="W83" s="334"/>
      <c r="AG83" s="315" t="s">
        <v>60</v>
      </c>
      <c r="AH83" s="316" t="s">
        <v>60</v>
      </c>
      <c r="AI83" s="316" t="s">
        <v>60</v>
      </c>
      <c r="AJ83" s="316" t="s">
        <v>60</v>
      </c>
      <c r="AK83" s="316" t="s">
        <v>60</v>
      </c>
      <c r="AL83" s="316" t="s">
        <v>60</v>
      </c>
      <c r="AM83" s="316" t="s">
        <v>60</v>
      </c>
      <c r="AN83" s="316" t="s">
        <v>60</v>
      </c>
      <c r="AO83" s="316" t="s">
        <v>60</v>
      </c>
      <c r="AP83" s="316" t="s">
        <v>60</v>
      </c>
      <c r="AQ83" s="316" t="s">
        <v>60</v>
      </c>
      <c r="AR83" s="316" t="s">
        <v>60</v>
      </c>
      <c r="AS83" s="316" t="s">
        <v>60</v>
      </c>
      <c r="AT83" s="316" t="s">
        <v>60</v>
      </c>
      <c r="AU83" s="316" t="s">
        <v>61</v>
      </c>
      <c r="AV83" s="316" t="s">
        <v>61</v>
      </c>
      <c r="AW83" s="316" t="s">
        <v>60</v>
      </c>
      <c r="AX83" s="316" t="s">
        <v>60</v>
      </c>
    </row>
    <row r="84" spans="2:50" s="63" customFormat="1" ht="13.5" thickBot="1" x14ac:dyDescent="0.25">
      <c r="B84" s="37" t="s">
        <v>97</v>
      </c>
      <c r="C84" s="45">
        <f>SUM(C86:C136)</f>
        <v>0</v>
      </c>
      <c r="D84" s="45">
        <f>IFERROR(C84/$AC$1,0)</f>
        <v>0</v>
      </c>
      <c r="E84" s="26"/>
      <c r="F84" s="43">
        <f>SUM(F86:F136)</f>
        <v>0</v>
      </c>
      <c r="G84" s="31"/>
      <c r="H84" s="47">
        <f>SUM(H86:H136)</f>
        <v>0</v>
      </c>
      <c r="I84" s="47">
        <f>SUM(I86:I136)</f>
        <v>0</v>
      </c>
      <c r="J84" s="26"/>
      <c r="K84" s="45">
        <f>SUM(K86:K136)</f>
        <v>0</v>
      </c>
      <c r="L84" s="45">
        <f>IFERROR(K84/$AC$1,0)</f>
        <v>0</v>
      </c>
      <c r="M84" s="399"/>
      <c r="N84" s="47">
        <f>SUM(N86:N136)</f>
        <v>0</v>
      </c>
      <c r="O84" s="399"/>
      <c r="P84" s="47">
        <f>SUM(P85:P136)</f>
        <v>0</v>
      </c>
      <c r="Q84" s="47">
        <f>IFERROR(P84/$AC$1,0)</f>
        <v>0</v>
      </c>
      <c r="R84" s="150"/>
      <c r="S84" s="47">
        <f>SUM(S85:S136)</f>
        <v>0</v>
      </c>
      <c r="T84" s="26"/>
      <c r="U84" s="28"/>
      <c r="W84" s="49">
        <f t="shared" si="10"/>
        <v>0</v>
      </c>
      <c r="AG84" s="315" t="s">
        <v>60</v>
      </c>
      <c r="AH84" s="316" t="s">
        <v>60</v>
      </c>
      <c r="AI84" s="316" t="s">
        <v>60</v>
      </c>
      <c r="AJ84" s="316" t="s">
        <v>60</v>
      </c>
      <c r="AK84" s="316" t="s">
        <v>60</v>
      </c>
      <c r="AL84" s="316" t="s">
        <v>60</v>
      </c>
      <c r="AM84" s="316" t="s">
        <v>60</v>
      </c>
      <c r="AN84" s="316" t="s">
        <v>60</v>
      </c>
      <c r="AO84" s="316" t="s">
        <v>60</v>
      </c>
      <c r="AP84" s="316" t="s">
        <v>60</v>
      </c>
      <c r="AQ84" s="316" t="s">
        <v>60</v>
      </c>
      <c r="AR84" s="316" t="s">
        <v>60</v>
      </c>
      <c r="AS84" s="316" t="s">
        <v>60</v>
      </c>
      <c r="AT84" s="316" t="s">
        <v>60</v>
      </c>
      <c r="AU84" s="316" t="s">
        <v>61</v>
      </c>
      <c r="AV84" s="316" t="s">
        <v>60</v>
      </c>
      <c r="AW84" s="316" t="s">
        <v>60</v>
      </c>
      <c r="AX84" s="316" t="s">
        <v>60</v>
      </c>
    </row>
    <row r="85" spans="2:50" s="63" customFormat="1" ht="13.5" thickBot="1" x14ac:dyDescent="0.25">
      <c r="B85" s="18"/>
      <c r="C85" s="46"/>
      <c r="D85" s="46"/>
      <c r="E85" s="27"/>
      <c r="F85" s="48"/>
      <c r="G85" s="30"/>
      <c r="H85" s="48"/>
      <c r="I85" s="48"/>
      <c r="J85" s="27"/>
      <c r="K85" s="150"/>
      <c r="L85" s="150"/>
      <c r="M85" s="150"/>
      <c r="N85" s="150"/>
      <c r="O85" s="150"/>
      <c r="P85" s="150"/>
      <c r="Q85" s="150"/>
      <c r="R85" s="150"/>
      <c r="S85" s="150"/>
      <c r="T85" s="27"/>
      <c r="U85" s="27"/>
      <c r="W85" s="318"/>
      <c r="AG85" s="315" t="s">
        <v>60</v>
      </c>
      <c r="AH85" s="316" t="s">
        <v>60</v>
      </c>
      <c r="AI85" s="316" t="s">
        <v>60</v>
      </c>
      <c r="AJ85" s="316" t="s">
        <v>60</v>
      </c>
      <c r="AK85" s="316" t="s">
        <v>60</v>
      </c>
      <c r="AL85" s="316" t="s">
        <v>60</v>
      </c>
      <c r="AM85" s="316" t="s">
        <v>60</v>
      </c>
      <c r="AN85" s="316" t="s">
        <v>60</v>
      </c>
      <c r="AO85" s="316" t="s">
        <v>60</v>
      </c>
      <c r="AP85" s="316" t="s">
        <v>60</v>
      </c>
      <c r="AQ85" s="316" t="s">
        <v>60</v>
      </c>
      <c r="AR85" s="316" t="s">
        <v>60</v>
      </c>
      <c r="AS85" s="316" t="s">
        <v>60</v>
      </c>
      <c r="AT85" s="316" t="s">
        <v>60</v>
      </c>
      <c r="AU85" s="316" t="s">
        <v>61</v>
      </c>
      <c r="AV85" s="316" t="s">
        <v>60</v>
      </c>
      <c r="AW85" s="316" t="s">
        <v>60</v>
      </c>
      <c r="AX85" s="316" t="s">
        <v>60</v>
      </c>
    </row>
    <row r="86" spans="2:50" s="63" customFormat="1" ht="13.5" thickBot="1" x14ac:dyDescent="0.25">
      <c r="B86" s="262" t="s">
        <v>356</v>
      </c>
      <c r="C86" s="319"/>
      <c r="D86" s="320">
        <f t="shared" ref="D86:D117" si="20">IFERROR(C86/$AC$1,0)</f>
        <v>0</v>
      </c>
      <c r="E86" s="321"/>
      <c r="F86" s="362"/>
      <c r="G86" s="335"/>
      <c r="H86" s="322">
        <f>F86</f>
        <v>0</v>
      </c>
      <c r="I86" s="322"/>
      <c r="J86" s="321"/>
      <c r="K86" s="149"/>
      <c r="L86" s="149"/>
      <c r="M86" s="149"/>
      <c r="N86" s="149"/>
      <c r="O86" s="149"/>
      <c r="P86" s="390"/>
      <c r="Q86" s="141">
        <f>IFERROR(P86/$AC$1,0)</f>
        <v>0</v>
      </c>
      <c r="R86" s="149"/>
      <c r="S86" s="391"/>
      <c r="T86" s="321"/>
      <c r="U86" s="171"/>
      <c r="W86" s="323">
        <f t="shared" si="10"/>
        <v>0</v>
      </c>
      <c r="AG86" s="315" t="s">
        <v>60</v>
      </c>
      <c r="AH86" s="316" t="s">
        <v>60</v>
      </c>
      <c r="AI86" s="316" t="s">
        <v>61</v>
      </c>
      <c r="AJ86" s="316" t="s">
        <v>61</v>
      </c>
      <c r="AK86" s="316" t="s">
        <v>60</v>
      </c>
      <c r="AL86" s="316" t="s">
        <v>61</v>
      </c>
      <c r="AM86" s="316" t="s">
        <v>60</v>
      </c>
      <c r="AN86" s="316" t="s">
        <v>60</v>
      </c>
      <c r="AO86" s="316" t="s">
        <v>61</v>
      </c>
      <c r="AP86" s="316" t="s">
        <v>61</v>
      </c>
      <c r="AQ86" s="316" t="s">
        <v>60</v>
      </c>
      <c r="AR86" s="316" t="s">
        <v>60</v>
      </c>
      <c r="AS86" s="316" t="s">
        <v>61</v>
      </c>
      <c r="AT86" s="316" t="s">
        <v>60</v>
      </c>
      <c r="AU86" s="316" t="s">
        <v>61</v>
      </c>
      <c r="AV86" s="316" t="s">
        <v>61</v>
      </c>
      <c r="AW86" s="316" t="s">
        <v>60</v>
      </c>
      <c r="AX86" s="316" t="s">
        <v>60</v>
      </c>
    </row>
    <row r="87" spans="2:50" s="63" customFormat="1" ht="12.75" x14ac:dyDescent="0.2">
      <c r="B87" s="194" t="s">
        <v>357</v>
      </c>
      <c r="C87" s="324"/>
      <c r="D87" s="325">
        <f t="shared" si="20"/>
        <v>0</v>
      </c>
      <c r="E87" s="321"/>
      <c r="F87" s="361"/>
      <c r="G87" s="335"/>
      <c r="H87" s="195">
        <f>F87</f>
        <v>0</v>
      </c>
      <c r="I87" s="195"/>
      <c r="J87" s="321"/>
      <c r="K87" s="149"/>
      <c r="L87" s="149"/>
      <c r="M87" s="149"/>
      <c r="N87" s="149"/>
      <c r="O87" s="149"/>
      <c r="P87" s="149"/>
      <c r="Q87" s="149"/>
      <c r="R87" s="149"/>
      <c r="S87" s="149"/>
      <c r="T87" s="321"/>
      <c r="U87" s="189"/>
      <c r="W87" s="326">
        <f t="shared" si="10"/>
        <v>0</v>
      </c>
      <c r="AG87" s="315" t="s">
        <v>60</v>
      </c>
      <c r="AH87" s="316" t="s">
        <v>61</v>
      </c>
      <c r="AI87" s="316" t="s">
        <v>61</v>
      </c>
      <c r="AJ87" s="316" t="s">
        <v>61</v>
      </c>
      <c r="AK87" s="316" t="s">
        <v>60</v>
      </c>
      <c r="AL87" s="316" t="s">
        <v>60</v>
      </c>
      <c r="AM87" s="316" t="s">
        <v>61</v>
      </c>
      <c r="AN87" s="316" t="s">
        <v>61</v>
      </c>
      <c r="AO87" s="316" t="s">
        <v>61</v>
      </c>
      <c r="AP87" s="316" t="s">
        <v>61</v>
      </c>
      <c r="AQ87" s="316" t="s">
        <v>60</v>
      </c>
      <c r="AR87" s="316" t="s">
        <v>61</v>
      </c>
      <c r="AS87" s="316" t="s">
        <v>61</v>
      </c>
      <c r="AT87" s="316" t="s">
        <v>61</v>
      </c>
      <c r="AU87" s="316" t="s">
        <v>61</v>
      </c>
      <c r="AV87" s="316" t="s">
        <v>61</v>
      </c>
      <c r="AW87" s="316" t="s">
        <v>61</v>
      </c>
      <c r="AX87" s="316" t="s">
        <v>61</v>
      </c>
    </row>
    <row r="88" spans="2:50" s="63" customFormat="1" ht="13.5" thickBot="1" x14ac:dyDescent="0.25">
      <c r="B88" s="194" t="s">
        <v>358</v>
      </c>
      <c r="C88" s="188"/>
      <c r="D88" s="192">
        <f t="shared" si="20"/>
        <v>0</v>
      </c>
      <c r="E88" s="321"/>
      <c r="F88" s="361"/>
      <c r="G88" s="335"/>
      <c r="H88" s="195">
        <f t="shared" ref="H88:H112" si="21">F88</f>
        <v>0</v>
      </c>
      <c r="I88" s="195"/>
      <c r="J88" s="321"/>
      <c r="K88" s="149"/>
      <c r="L88" s="149"/>
      <c r="M88" s="149"/>
      <c r="N88" s="149"/>
      <c r="O88" s="149"/>
      <c r="P88" s="149"/>
      <c r="Q88" s="149"/>
      <c r="R88" s="149"/>
      <c r="S88" s="149"/>
      <c r="T88" s="321"/>
      <c r="U88" s="189"/>
      <c r="W88" s="326">
        <f t="shared" si="10"/>
        <v>0</v>
      </c>
      <c r="AG88" s="315" t="s">
        <v>61</v>
      </c>
      <c r="AH88" s="316" t="s">
        <v>61</v>
      </c>
      <c r="AI88" s="316" t="s">
        <v>61</v>
      </c>
      <c r="AJ88" s="316" t="s">
        <v>61</v>
      </c>
      <c r="AK88" s="316" t="s">
        <v>60</v>
      </c>
      <c r="AL88" s="316" t="s">
        <v>60</v>
      </c>
      <c r="AM88" s="316" t="s">
        <v>61</v>
      </c>
      <c r="AN88" s="316" t="s">
        <v>61</v>
      </c>
      <c r="AO88" s="316" t="s">
        <v>61</v>
      </c>
      <c r="AP88" s="316" t="s">
        <v>61</v>
      </c>
      <c r="AQ88" s="316" t="s">
        <v>60</v>
      </c>
      <c r="AR88" s="316" t="s">
        <v>61</v>
      </c>
      <c r="AS88" s="316" t="s">
        <v>61</v>
      </c>
      <c r="AT88" s="316" t="s">
        <v>61</v>
      </c>
      <c r="AU88" s="316" t="s">
        <v>61</v>
      </c>
      <c r="AV88" s="316" t="s">
        <v>61</v>
      </c>
      <c r="AW88" s="316" t="s">
        <v>61</v>
      </c>
      <c r="AX88" s="316" t="s">
        <v>61</v>
      </c>
    </row>
    <row r="89" spans="2:50" s="63" customFormat="1" ht="13.5" thickBot="1" x14ac:dyDescent="0.25">
      <c r="B89" s="194" t="s">
        <v>359</v>
      </c>
      <c r="C89" s="188"/>
      <c r="D89" s="192">
        <f t="shared" si="20"/>
        <v>0</v>
      </c>
      <c r="E89" s="321"/>
      <c r="F89" s="361"/>
      <c r="G89" s="335"/>
      <c r="H89" s="195">
        <f t="shared" si="21"/>
        <v>0</v>
      </c>
      <c r="I89" s="195"/>
      <c r="J89" s="321"/>
      <c r="K89" s="149"/>
      <c r="L89" s="149"/>
      <c r="M89" s="149"/>
      <c r="N89" s="149"/>
      <c r="O89" s="149"/>
      <c r="P89" s="390"/>
      <c r="Q89" s="141">
        <f>IFERROR(P89/$AC$1,0)</f>
        <v>0</v>
      </c>
      <c r="R89" s="149"/>
      <c r="S89" s="392"/>
      <c r="T89" s="321"/>
      <c r="U89" s="189"/>
      <c r="W89" s="326">
        <f t="shared" si="10"/>
        <v>0</v>
      </c>
      <c r="AG89" s="315" t="s">
        <v>60</v>
      </c>
      <c r="AH89" s="316" t="s">
        <v>60</v>
      </c>
      <c r="AI89" s="316" t="s">
        <v>61</v>
      </c>
      <c r="AJ89" s="316" t="s">
        <v>61</v>
      </c>
      <c r="AK89" s="316" t="s">
        <v>61</v>
      </c>
      <c r="AL89" s="316" t="s">
        <v>61</v>
      </c>
      <c r="AM89" s="316" t="s">
        <v>60</v>
      </c>
      <c r="AN89" s="316" t="s">
        <v>60</v>
      </c>
      <c r="AO89" s="316" t="s">
        <v>61</v>
      </c>
      <c r="AP89" s="316" t="s">
        <v>60</v>
      </c>
      <c r="AQ89" s="316" t="s">
        <v>60</v>
      </c>
      <c r="AR89" s="316" t="s">
        <v>61</v>
      </c>
      <c r="AS89" s="316" t="s">
        <v>61</v>
      </c>
      <c r="AT89" s="316" t="s">
        <v>60</v>
      </c>
      <c r="AU89" s="316" t="s">
        <v>61</v>
      </c>
      <c r="AV89" s="316" t="s">
        <v>60</v>
      </c>
      <c r="AW89" s="316" t="s">
        <v>60</v>
      </c>
      <c r="AX89" s="316" t="s">
        <v>60</v>
      </c>
    </row>
    <row r="90" spans="2:50" s="63" customFormat="1" ht="12.75" hidden="1" x14ac:dyDescent="0.2">
      <c r="B90" s="70" t="s">
        <v>360</v>
      </c>
      <c r="C90" s="429"/>
      <c r="D90" s="330">
        <f t="shared" si="20"/>
        <v>0</v>
      </c>
      <c r="E90" s="321"/>
      <c r="F90" s="435"/>
      <c r="G90" s="335"/>
      <c r="H90" s="175">
        <f t="shared" si="21"/>
        <v>0</v>
      </c>
      <c r="I90" s="172"/>
      <c r="J90" s="321"/>
      <c r="K90" s="149"/>
      <c r="L90" s="149"/>
      <c r="M90" s="149"/>
      <c r="N90" s="149"/>
      <c r="O90" s="149"/>
      <c r="P90" s="377"/>
      <c r="Q90" s="162">
        <f>IFERROR(P90/$AC$1,0)</f>
        <v>0</v>
      </c>
      <c r="R90" s="149"/>
      <c r="S90" s="378"/>
      <c r="T90" s="321"/>
      <c r="U90" s="379"/>
      <c r="W90" s="175">
        <f t="shared" si="10"/>
        <v>0</v>
      </c>
      <c r="AG90" s="315" t="s">
        <v>61</v>
      </c>
      <c r="AH90" s="316" t="s">
        <v>60</v>
      </c>
      <c r="AI90" s="316" t="s">
        <v>61</v>
      </c>
      <c r="AJ90" s="316" t="s">
        <v>61</v>
      </c>
      <c r="AK90" s="316" t="s">
        <v>61</v>
      </c>
      <c r="AL90" s="316" t="s">
        <v>61</v>
      </c>
      <c r="AM90" s="316" t="s">
        <v>61</v>
      </c>
      <c r="AN90" s="316" t="s">
        <v>61</v>
      </c>
      <c r="AO90" s="316" t="s">
        <v>60</v>
      </c>
      <c r="AP90" s="316" t="s">
        <v>60</v>
      </c>
      <c r="AQ90" s="316" t="s">
        <v>61</v>
      </c>
      <c r="AR90" s="316" t="s">
        <v>61</v>
      </c>
      <c r="AS90" s="316" t="s">
        <v>61</v>
      </c>
      <c r="AT90" s="316" t="s">
        <v>60</v>
      </c>
      <c r="AU90" s="316" t="s">
        <v>61</v>
      </c>
      <c r="AV90" s="316" t="s">
        <v>60</v>
      </c>
      <c r="AW90" s="316" t="s">
        <v>60</v>
      </c>
      <c r="AX90" s="316" t="s">
        <v>60</v>
      </c>
    </row>
    <row r="91" spans="2:50" s="63" customFormat="1" ht="12.75" hidden="1" x14ac:dyDescent="0.2">
      <c r="B91" s="62" t="s">
        <v>361</v>
      </c>
      <c r="C91" s="430"/>
      <c r="D91" s="276">
        <f t="shared" si="20"/>
        <v>0</v>
      </c>
      <c r="E91" s="321"/>
      <c r="F91" s="436"/>
      <c r="G91" s="335"/>
      <c r="H91" s="331">
        <f t="shared" si="21"/>
        <v>0</v>
      </c>
      <c r="I91" s="331"/>
      <c r="J91" s="321"/>
      <c r="K91" s="149"/>
      <c r="L91" s="149"/>
      <c r="M91" s="149"/>
      <c r="N91" s="149"/>
      <c r="O91" s="149"/>
      <c r="P91" s="380"/>
      <c r="Q91" s="139">
        <f>IFERROR(P91/$AC$1,0)</f>
        <v>0</v>
      </c>
      <c r="R91" s="149"/>
      <c r="S91" s="381"/>
      <c r="T91" s="321"/>
      <c r="U91" s="366"/>
      <c r="W91" s="331">
        <f t="shared" si="10"/>
        <v>0</v>
      </c>
      <c r="AG91" s="315" t="s">
        <v>61</v>
      </c>
      <c r="AH91" s="316" t="s">
        <v>60</v>
      </c>
      <c r="AI91" s="316" t="s">
        <v>61</v>
      </c>
      <c r="AJ91" s="316" t="s">
        <v>61</v>
      </c>
      <c r="AK91" s="316" t="s">
        <v>61</v>
      </c>
      <c r="AL91" s="316" t="s">
        <v>61</v>
      </c>
      <c r="AM91" s="316" t="s">
        <v>61</v>
      </c>
      <c r="AN91" s="316" t="s">
        <v>61</v>
      </c>
      <c r="AO91" s="316" t="s">
        <v>60</v>
      </c>
      <c r="AP91" s="316" t="s">
        <v>61</v>
      </c>
      <c r="AQ91" s="316" t="s">
        <v>61</v>
      </c>
      <c r="AR91" s="316" t="s">
        <v>61</v>
      </c>
      <c r="AS91" s="316" t="s">
        <v>61</v>
      </c>
      <c r="AT91" s="316" t="s">
        <v>60</v>
      </c>
      <c r="AU91" s="316" t="s">
        <v>61</v>
      </c>
      <c r="AV91" s="316" t="s">
        <v>60</v>
      </c>
      <c r="AW91" s="316" t="s">
        <v>60</v>
      </c>
      <c r="AX91" s="316" t="s">
        <v>60</v>
      </c>
    </row>
    <row r="92" spans="2:50" s="63" customFormat="1" ht="13.5" thickBot="1" x14ac:dyDescent="0.25">
      <c r="B92" s="194" t="s">
        <v>362</v>
      </c>
      <c r="C92" s="188"/>
      <c r="D92" s="192">
        <f t="shared" si="20"/>
        <v>0</v>
      </c>
      <c r="E92" s="321"/>
      <c r="F92" s="361"/>
      <c r="G92" s="335"/>
      <c r="H92" s="195">
        <f t="shared" si="21"/>
        <v>0</v>
      </c>
      <c r="I92" s="195"/>
      <c r="J92" s="321"/>
      <c r="K92" s="149"/>
      <c r="L92" s="149"/>
      <c r="M92" s="149"/>
      <c r="N92" s="149"/>
      <c r="O92" s="149"/>
      <c r="P92" s="149"/>
      <c r="Q92" s="149"/>
      <c r="R92" s="149"/>
      <c r="S92" s="149"/>
      <c r="T92" s="321"/>
      <c r="U92" s="189"/>
      <c r="W92" s="326">
        <f t="shared" si="10"/>
        <v>0</v>
      </c>
      <c r="AG92" s="315" t="s">
        <v>61</v>
      </c>
      <c r="AH92" s="316" t="s">
        <v>61</v>
      </c>
      <c r="AI92" s="316" t="s">
        <v>61</v>
      </c>
      <c r="AJ92" s="316" t="s">
        <v>61</v>
      </c>
      <c r="AK92" s="316" t="s">
        <v>61</v>
      </c>
      <c r="AL92" s="316" t="s">
        <v>61</v>
      </c>
      <c r="AM92" s="316" t="s">
        <v>61</v>
      </c>
      <c r="AN92" s="316" t="s">
        <v>61</v>
      </c>
      <c r="AO92" s="316" t="s">
        <v>61</v>
      </c>
      <c r="AP92" s="316" t="s">
        <v>61</v>
      </c>
      <c r="AQ92" s="316" t="s">
        <v>60</v>
      </c>
      <c r="AR92" s="316" t="s">
        <v>61</v>
      </c>
      <c r="AS92" s="316" t="s">
        <v>61</v>
      </c>
      <c r="AT92" s="316" t="s">
        <v>61</v>
      </c>
      <c r="AU92" s="316" t="s">
        <v>61</v>
      </c>
      <c r="AV92" s="316" t="s">
        <v>61</v>
      </c>
      <c r="AW92" s="316" t="s">
        <v>61</v>
      </c>
      <c r="AX92" s="316" t="s">
        <v>61</v>
      </c>
    </row>
    <row r="93" spans="2:50" s="63" customFormat="1" ht="13.5" hidden="1" thickBot="1" x14ac:dyDescent="0.25">
      <c r="B93" s="62" t="s">
        <v>363</v>
      </c>
      <c r="C93" s="429"/>
      <c r="D93" s="330">
        <f t="shared" si="20"/>
        <v>0</v>
      </c>
      <c r="E93" s="321"/>
      <c r="F93" s="435"/>
      <c r="G93" s="335"/>
      <c r="H93" s="175">
        <f t="shared" si="21"/>
        <v>0</v>
      </c>
      <c r="I93" s="172"/>
      <c r="J93" s="321"/>
      <c r="K93" s="149"/>
      <c r="L93" s="149"/>
      <c r="M93" s="149"/>
      <c r="N93" s="149"/>
      <c r="O93" s="149"/>
      <c r="P93" s="383"/>
      <c r="Q93" s="138">
        <f>IFERROR(P93/$AC$1,0)</f>
        <v>0</v>
      </c>
      <c r="R93" s="149"/>
      <c r="S93" s="381"/>
      <c r="T93" s="321"/>
      <c r="U93" s="379"/>
      <c r="W93" s="175">
        <f t="shared" si="10"/>
        <v>0</v>
      </c>
      <c r="AG93" s="315" t="s">
        <v>61</v>
      </c>
      <c r="AH93" s="316" t="s">
        <v>60</v>
      </c>
      <c r="AI93" s="316" t="s">
        <v>61</v>
      </c>
      <c r="AJ93" s="316" t="s">
        <v>61</v>
      </c>
      <c r="AK93" s="316" t="s">
        <v>61</v>
      </c>
      <c r="AL93" s="316" t="s">
        <v>61</v>
      </c>
      <c r="AM93" s="316" t="s">
        <v>61</v>
      </c>
      <c r="AN93" s="316" t="s">
        <v>61</v>
      </c>
      <c r="AO93" s="316" t="s">
        <v>60</v>
      </c>
      <c r="AP93" s="316" t="s">
        <v>61</v>
      </c>
      <c r="AQ93" s="316" t="s">
        <v>61</v>
      </c>
      <c r="AR93" s="316" t="s">
        <v>61</v>
      </c>
      <c r="AS93" s="316" t="s">
        <v>61</v>
      </c>
      <c r="AT93" s="316" t="s">
        <v>61</v>
      </c>
      <c r="AU93" s="316" t="s">
        <v>61</v>
      </c>
      <c r="AV93" s="316" t="s">
        <v>60</v>
      </c>
      <c r="AW93" s="316" t="s">
        <v>60</v>
      </c>
      <c r="AX93" s="316" t="s">
        <v>60</v>
      </c>
    </row>
    <row r="94" spans="2:50" s="63" customFormat="1" ht="13.5" hidden="1" thickBot="1" x14ac:dyDescent="0.25">
      <c r="B94" s="51" t="s">
        <v>364</v>
      </c>
      <c r="C94" s="380"/>
      <c r="D94" s="139">
        <f t="shared" si="20"/>
        <v>0</v>
      </c>
      <c r="E94" s="321"/>
      <c r="F94" s="381"/>
      <c r="G94" s="335"/>
      <c r="H94" s="338">
        <f t="shared" si="21"/>
        <v>0</v>
      </c>
      <c r="I94" s="338"/>
      <c r="J94" s="321"/>
      <c r="K94" s="149"/>
      <c r="L94" s="149"/>
      <c r="M94" s="149"/>
      <c r="N94" s="149"/>
      <c r="O94" s="149"/>
      <c r="P94" s="380"/>
      <c r="Q94" s="139">
        <f>IFERROR(P94/$AC$1,0)</f>
        <v>0</v>
      </c>
      <c r="R94" s="149"/>
      <c r="S94" s="381"/>
      <c r="T94" s="321"/>
      <c r="U94" s="379"/>
      <c r="W94" s="338">
        <f t="shared" si="10"/>
        <v>0</v>
      </c>
      <c r="AG94" s="315" t="s">
        <v>61</v>
      </c>
      <c r="AH94" s="316" t="s">
        <v>60</v>
      </c>
      <c r="AI94" s="316" t="s">
        <v>61</v>
      </c>
      <c r="AJ94" s="316" t="s">
        <v>61</v>
      </c>
      <c r="AK94" s="316" t="s">
        <v>61</v>
      </c>
      <c r="AL94" s="316" t="s">
        <v>61</v>
      </c>
      <c r="AM94" s="316" t="s">
        <v>61</v>
      </c>
      <c r="AN94" s="316" t="s">
        <v>61</v>
      </c>
      <c r="AO94" s="316" t="s">
        <v>60</v>
      </c>
      <c r="AP94" s="316" t="s">
        <v>61</v>
      </c>
      <c r="AQ94" s="316" t="s">
        <v>61</v>
      </c>
      <c r="AR94" s="316" t="s">
        <v>61</v>
      </c>
      <c r="AS94" s="316" t="s">
        <v>61</v>
      </c>
      <c r="AT94" s="316" t="s">
        <v>61</v>
      </c>
      <c r="AU94" s="316" t="s">
        <v>61</v>
      </c>
      <c r="AV94" s="316" t="s">
        <v>60</v>
      </c>
      <c r="AW94" s="316" t="s">
        <v>60</v>
      </c>
      <c r="AX94" s="316" t="s">
        <v>60</v>
      </c>
    </row>
    <row r="95" spans="2:50" s="63" customFormat="1" ht="13.5" hidden="1" thickBot="1" x14ac:dyDescent="0.25">
      <c r="B95" s="70" t="s">
        <v>51</v>
      </c>
      <c r="C95" s="380"/>
      <c r="D95" s="139">
        <f t="shared" si="20"/>
        <v>0</v>
      </c>
      <c r="E95" s="321"/>
      <c r="F95" s="381"/>
      <c r="G95" s="335"/>
      <c r="H95" s="338">
        <f t="shared" si="21"/>
        <v>0</v>
      </c>
      <c r="I95" s="338"/>
      <c r="J95" s="321"/>
      <c r="K95" s="149"/>
      <c r="L95" s="149"/>
      <c r="M95" s="149"/>
      <c r="N95" s="149"/>
      <c r="O95" s="149"/>
      <c r="P95" s="380"/>
      <c r="Q95" s="139">
        <f>IFERROR(P95/$AC$1,0)</f>
        <v>0</v>
      </c>
      <c r="R95" s="149"/>
      <c r="S95" s="381"/>
      <c r="T95" s="321"/>
      <c r="U95" s="379"/>
      <c r="W95" s="338">
        <f t="shared" si="10"/>
        <v>0</v>
      </c>
      <c r="AG95" s="315" t="s">
        <v>60</v>
      </c>
      <c r="AH95" s="316" t="s">
        <v>60</v>
      </c>
      <c r="AI95" s="316" t="s">
        <v>61</v>
      </c>
      <c r="AJ95" s="316" t="s">
        <v>61</v>
      </c>
      <c r="AK95" s="316" t="s">
        <v>61</v>
      </c>
      <c r="AL95" s="316" t="s">
        <v>61</v>
      </c>
      <c r="AM95" s="316" t="s">
        <v>61</v>
      </c>
      <c r="AN95" s="316" t="s">
        <v>61</v>
      </c>
      <c r="AO95" s="316" t="s">
        <v>61</v>
      </c>
      <c r="AP95" s="316" t="s">
        <v>61</v>
      </c>
      <c r="AQ95" s="316" t="s">
        <v>61</v>
      </c>
      <c r="AR95" s="316" t="s">
        <v>61</v>
      </c>
      <c r="AS95" s="316" t="s">
        <v>61</v>
      </c>
      <c r="AT95" s="316" t="s">
        <v>60</v>
      </c>
      <c r="AU95" s="316" t="s">
        <v>61</v>
      </c>
      <c r="AV95" s="316" t="s">
        <v>60</v>
      </c>
      <c r="AW95" s="316" t="s">
        <v>60</v>
      </c>
      <c r="AX95" s="316" t="s">
        <v>60</v>
      </c>
    </row>
    <row r="96" spans="2:50" s="63" customFormat="1" ht="13.5" hidden="1" thickBot="1" x14ac:dyDescent="0.25">
      <c r="B96" s="62" t="s">
        <v>365</v>
      </c>
      <c r="C96" s="430"/>
      <c r="D96" s="276">
        <f t="shared" si="20"/>
        <v>0</v>
      </c>
      <c r="E96" s="321"/>
      <c r="F96" s="436"/>
      <c r="G96" s="335"/>
      <c r="H96" s="331">
        <f t="shared" si="21"/>
        <v>0</v>
      </c>
      <c r="I96" s="331"/>
      <c r="J96" s="321"/>
      <c r="K96" s="149"/>
      <c r="L96" s="149"/>
      <c r="M96" s="149"/>
      <c r="N96" s="149"/>
      <c r="O96" s="149"/>
      <c r="P96" s="149"/>
      <c r="Q96" s="149"/>
      <c r="R96" s="149"/>
      <c r="S96" s="149"/>
      <c r="T96" s="321"/>
      <c r="U96" s="366"/>
      <c r="W96" s="331">
        <f t="shared" si="10"/>
        <v>0</v>
      </c>
      <c r="AG96" s="315" t="s">
        <v>61</v>
      </c>
      <c r="AH96" s="316" t="s">
        <v>61</v>
      </c>
      <c r="AI96" s="316" t="s">
        <v>60</v>
      </c>
      <c r="AJ96" s="316" t="s">
        <v>60</v>
      </c>
      <c r="AK96" s="316" t="s">
        <v>61</v>
      </c>
      <c r="AL96" s="316" t="s">
        <v>61</v>
      </c>
      <c r="AM96" s="316" t="s">
        <v>61</v>
      </c>
      <c r="AN96" s="316" t="s">
        <v>61</v>
      </c>
      <c r="AO96" s="316" t="s">
        <v>61</v>
      </c>
      <c r="AP96" s="316" t="s">
        <v>61</v>
      </c>
      <c r="AQ96" s="316" t="s">
        <v>61</v>
      </c>
      <c r="AR96" s="316" t="s">
        <v>61</v>
      </c>
      <c r="AS96" s="316" t="s">
        <v>61</v>
      </c>
      <c r="AT96" s="316" t="s">
        <v>61</v>
      </c>
      <c r="AU96" s="316" t="s">
        <v>61</v>
      </c>
      <c r="AV96" s="316" t="s">
        <v>61</v>
      </c>
      <c r="AW96" s="316" t="s">
        <v>61</v>
      </c>
      <c r="AX96" s="316" t="s">
        <v>61</v>
      </c>
    </row>
    <row r="97" spans="2:50" s="63" customFormat="1" ht="13.5" thickBot="1" x14ac:dyDescent="0.25">
      <c r="B97" s="194" t="s">
        <v>387</v>
      </c>
      <c r="C97" s="188"/>
      <c r="D97" s="192">
        <f t="shared" si="20"/>
        <v>0</v>
      </c>
      <c r="E97" s="321"/>
      <c r="F97" s="361"/>
      <c r="G97" s="335"/>
      <c r="H97" s="195">
        <f t="shared" si="21"/>
        <v>0</v>
      </c>
      <c r="I97" s="195"/>
      <c r="J97" s="321"/>
      <c r="K97" s="149"/>
      <c r="L97" s="149"/>
      <c r="M97" s="149"/>
      <c r="N97" s="149"/>
      <c r="O97" s="149"/>
      <c r="P97" s="390"/>
      <c r="Q97" s="141">
        <f>IFERROR(P97/$AC$1,0)</f>
        <v>0</v>
      </c>
      <c r="R97" s="149"/>
      <c r="S97" s="391"/>
      <c r="T97" s="321"/>
      <c r="U97" s="189"/>
      <c r="W97" s="326">
        <f t="shared" si="10"/>
        <v>0</v>
      </c>
      <c r="AG97" s="315" t="s">
        <v>61</v>
      </c>
      <c r="AH97" s="316" t="s">
        <v>60</v>
      </c>
      <c r="AI97" s="316" t="s">
        <v>60</v>
      </c>
      <c r="AJ97" s="316" t="s">
        <v>60</v>
      </c>
      <c r="AK97" s="316" t="s">
        <v>61</v>
      </c>
      <c r="AL97" s="316" t="s">
        <v>61</v>
      </c>
      <c r="AM97" s="316" t="s">
        <v>61</v>
      </c>
      <c r="AN97" s="316" t="s">
        <v>61</v>
      </c>
      <c r="AO97" s="316" t="s">
        <v>60</v>
      </c>
      <c r="AP97" s="316" t="s">
        <v>60</v>
      </c>
      <c r="AQ97" s="316" t="s">
        <v>60</v>
      </c>
      <c r="AR97" s="316" t="s">
        <v>61</v>
      </c>
      <c r="AS97" s="316" t="s">
        <v>61</v>
      </c>
      <c r="AT97" s="316" t="s">
        <v>61</v>
      </c>
      <c r="AU97" s="316" t="s">
        <v>61</v>
      </c>
      <c r="AV97" s="316" t="s">
        <v>61</v>
      </c>
      <c r="AW97" s="316" t="s">
        <v>60</v>
      </c>
      <c r="AX97" s="316" t="s">
        <v>60</v>
      </c>
    </row>
    <row r="98" spans="2:50" s="63" customFormat="1" ht="12.75" hidden="1" x14ac:dyDescent="0.2">
      <c r="B98" s="62" t="s">
        <v>367</v>
      </c>
      <c r="C98" s="377"/>
      <c r="D98" s="162">
        <f t="shared" si="20"/>
        <v>0</v>
      </c>
      <c r="E98" s="321"/>
      <c r="F98" s="378"/>
      <c r="G98" s="335"/>
      <c r="H98" s="175">
        <f t="shared" si="21"/>
        <v>0</v>
      </c>
      <c r="I98" s="175"/>
      <c r="J98" s="321"/>
      <c r="K98" s="149"/>
      <c r="L98" s="149"/>
      <c r="M98" s="149"/>
      <c r="N98" s="149"/>
      <c r="O98" s="149"/>
      <c r="P98" s="149"/>
      <c r="Q98" s="149"/>
      <c r="R98" s="149"/>
      <c r="S98" s="149"/>
      <c r="T98" s="321"/>
      <c r="U98" s="379"/>
      <c r="W98" s="175">
        <f t="shared" si="10"/>
        <v>0</v>
      </c>
      <c r="AG98" s="315" t="s">
        <v>61</v>
      </c>
      <c r="AH98" s="316" t="s">
        <v>61</v>
      </c>
      <c r="AI98" s="316" t="s">
        <v>61</v>
      </c>
      <c r="AJ98" s="316" t="s">
        <v>61</v>
      </c>
      <c r="AK98" s="316" t="s">
        <v>61</v>
      </c>
      <c r="AL98" s="316" t="s">
        <v>61</v>
      </c>
      <c r="AM98" s="316" t="s">
        <v>61</v>
      </c>
      <c r="AN98" s="316" t="s">
        <v>61</v>
      </c>
      <c r="AO98" s="316" t="s">
        <v>60</v>
      </c>
      <c r="AP98" s="316" t="s">
        <v>61</v>
      </c>
      <c r="AQ98" s="316" t="s">
        <v>61</v>
      </c>
      <c r="AR98" s="316" t="s">
        <v>61</v>
      </c>
      <c r="AS98" s="316" t="s">
        <v>61</v>
      </c>
      <c r="AT98" s="316" t="s">
        <v>61</v>
      </c>
      <c r="AU98" s="316" t="s">
        <v>61</v>
      </c>
      <c r="AV98" s="316" t="s">
        <v>61</v>
      </c>
      <c r="AW98" s="316" t="s">
        <v>61</v>
      </c>
      <c r="AX98" s="316" t="s">
        <v>61</v>
      </c>
    </row>
    <row r="99" spans="2:50" s="63" customFormat="1" ht="12.75" hidden="1" x14ac:dyDescent="0.2">
      <c r="B99" s="52" t="s">
        <v>368</v>
      </c>
      <c r="C99" s="430"/>
      <c r="D99" s="276">
        <f t="shared" si="20"/>
        <v>0</v>
      </c>
      <c r="E99" s="321"/>
      <c r="F99" s="436"/>
      <c r="G99" s="335"/>
      <c r="H99" s="331"/>
      <c r="I99" s="331">
        <f>F99</f>
        <v>0</v>
      </c>
      <c r="J99" s="321"/>
      <c r="K99" s="149"/>
      <c r="L99" s="149"/>
      <c r="M99" s="149"/>
      <c r="N99" s="149"/>
      <c r="O99" s="149"/>
      <c r="P99" s="149"/>
      <c r="Q99" s="149"/>
      <c r="R99" s="149"/>
      <c r="S99" s="149"/>
      <c r="T99" s="321"/>
      <c r="U99" s="366"/>
      <c r="W99" s="331">
        <f t="shared" si="10"/>
        <v>0</v>
      </c>
      <c r="AG99" s="315" t="s">
        <v>61</v>
      </c>
      <c r="AH99" s="316" t="s">
        <v>61</v>
      </c>
      <c r="AI99" s="316" t="s">
        <v>61</v>
      </c>
      <c r="AJ99" s="316" t="s">
        <v>61</v>
      </c>
      <c r="AK99" s="316" t="s">
        <v>61</v>
      </c>
      <c r="AL99" s="316" t="s">
        <v>61</v>
      </c>
      <c r="AM99" s="316" t="s">
        <v>61</v>
      </c>
      <c r="AN99" s="316" t="s">
        <v>61</v>
      </c>
      <c r="AO99" s="316" t="s">
        <v>61</v>
      </c>
      <c r="AP99" s="316" t="s">
        <v>61</v>
      </c>
      <c r="AQ99" s="316" t="s">
        <v>61</v>
      </c>
      <c r="AR99" s="316" t="s">
        <v>61</v>
      </c>
      <c r="AS99" s="316" t="s">
        <v>61</v>
      </c>
      <c r="AT99" s="316" t="s">
        <v>61</v>
      </c>
      <c r="AU99" s="316" t="s">
        <v>61</v>
      </c>
      <c r="AV99" s="316" t="s">
        <v>61</v>
      </c>
      <c r="AW99" s="316" t="s">
        <v>61</v>
      </c>
      <c r="AX99" s="316" t="s">
        <v>61</v>
      </c>
    </row>
    <row r="100" spans="2:50" s="63" customFormat="1" ht="13.5" thickBot="1" x14ac:dyDescent="0.25">
      <c r="B100" s="194" t="s">
        <v>369</v>
      </c>
      <c r="C100" s="188"/>
      <c r="D100" s="192">
        <f t="shared" si="20"/>
        <v>0</v>
      </c>
      <c r="E100" s="321"/>
      <c r="F100" s="361"/>
      <c r="G100" s="335"/>
      <c r="H100" s="195">
        <f t="shared" si="21"/>
        <v>0</v>
      </c>
      <c r="I100" s="195"/>
      <c r="J100" s="321"/>
      <c r="K100" s="149"/>
      <c r="L100" s="149"/>
      <c r="M100" s="149"/>
      <c r="N100" s="149"/>
      <c r="O100" s="149"/>
      <c r="P100" s="149"/>
      <c r="Q100" s="149"/>
      <c r="R100" s="149"/>
      <c r="S100" s="149"/>
      <c r="T100" s="321"/>
      <c r="U100" s="189"/>
      <c r="W100" s="326">
        <f t="shared" si="10"/>
        <v>0</v>
      </c>
      <c r="AG100" s="315" t="s">
        <v>60</v>
      </c>
      <c r="AH100" s="316" t="s">
        <v>61</v>
      </c>
      <c r="AI100" s="316" t="s">
        <v>61</v>
      </c>
      <c r="AJ100" s="316" t="s">
        <v>61</v>
      </c>
      <c r="AK100" s="316" t="s">
        <v>61</v>
      </c>
      <c r="AL100" s="316" t="s">
        <v>60</v>
      </c>
      <c r="AM100" s="316" t="s">
        <v>61</v>
      </c>
      <c r="AN100" s="316" t="s">
        <v>61</v>
      </c>
      <c r="AO100" s="316" t="s">
        <v>60</v>
      </c>
      <c r="AP100" s="316" t="s">
        <v>61</v>
      </c>
      <c r="AQ100" s="316" t="s">
        <v>60</v>
      </c>
      <c r="AR100" s="316" t="s">
        <v>61</v>
      </c>
      <c r="AS100" s="316" t="s">
        <v>61</v>
      </c>
      <c r="AT100" s="316" t="s">
        <v>61</v>
      </c>
      <c r="AU100" s="316" t="s">
        <v>61</v>
      </c>
      <c r="AV100" s="316" t="s">
        <v>61</v>
      </c>
      <c r="AW100" s="316" t="s">
        <v>61</v>
      </c>
      <c r="AX100" s="316" t="s">
        <v>61</v>
      </c>
    </row>
    <row r="101" spans="2:50" s="63" customFormat="1" ht="13.5" hidden="1" thickBot="1" x14ac:dyDescent="0.25">
      <c r="B101" s="62" t="s">
        <v>49</v>
      </c>
      <c r="C101" s="377"/>
      <c r="D101" s="162">
        <f t="shared" si="20"/>
        <v>0</v>
      </c>
      <c r="E101" s="321"/>
      <c r="F101" s="378"/>
      <c r="G101" s="335"/>
      <c r="H101" s="175">
        <f t="shared" si="21"/>
        <v>0</v>
      </c>
      <c r="I101" s="175"/>
      <c r="J101" s="321"/>
      <c r="K101" s="149"/>
      <c r="L101" s="149"/>
      <c r="M101" s="149"/>
      <c r="N101" s="149"/>
      <c r="O101" s="149"/>
      <c r="P101" s="383"/>
      <c r="Q101" s="138">
        <f>IFERROR(P101/$AC$1,0)</f>
        <v>0</v>
      </c>
      <c r="R101" s="149"/>
      <c r="S101" s="385"/>
      <c r="T101" s="321"/>
      <c r="U101" s="379"/>
      <c r="W101" s="175">
        <f t="shared" si="10"/>
        <v>0</v>
      </c>
      <c r="AG101" s="315" t="s">
        <v>61</v>
      </c>
      <c r="AH101" s="316" t="s">
        <v>60</v>
      </c>
      <c r="AI101" s="316" t="s">
        <v>61</v>
      </c>
      <c r="AJ101" s="316" t="s">
        <v>61</v>
      </c>
      <c r="AK101" s="316" t="s">
        <v>61</v>
      </c>
      <c r="AL101" s="316" t="s">
        <v>61</v>
      </c>
      <c r="AM101" s="316" t="s">
        <v>61</v>
      </c>
      <c r="AN101" s="316" t="s">
        <v>61</v>
      </c>
      <c r="AO101" s="316" t="s">
        <v>61</v>
      </c>
      <c r="AP101" s="316" t="s">
        <v>61</v>
      </c>
      <c r="AQ101" s="316" t="s">
        <v>61</v>
      </c>
      <c r="AR101" s="316" t="s">
        <v>61</v>
      </c>
      <c r="AS101" s="316" t="s">
        <v>61</v>
      </c>
      <c r="AT101" s="316" t="s">
        <v>61</v>
      </c>
      <c r="AU101" s="316" t="s">
        <v>61</v>
      </c>
      <c r="AV101" s="316" t="s">
        <v>61</v>
      </c>
      <c r="AW101" s="316" t="s">
        <v>60</v>
      </c>
      <c r="AX101" s="316" t="s">
        <v>60</v>
      </c>
    </row>
    <row r="102" spans="2:50" s="63" customFormat="1" ht="13.5" hidden="1" thickBot="1" x14ac:dyDescent="0.25">
      <c r="B102" s="52" t="s">
        <v>370</v>
      </c>
      <c r="C102" s="380"/>
      <c r="D102" s="139">
        <f t="shared" si="20"/>
        <v>0</v>
      </c>
      <c r="E102" s="321"/>
      <c r="F102" s="381"/>
      <c r="G102" s="335"/>
      <c r="H102" s="338">
        <f t="shared" si="21"/>
        <v>0</v>
      </c>
      <c r="I102" s="338"/>
      <c r="J102" s="321"/>
      <c r="K102" s="149"/>
      <c r="L102" s="149"/>
      <c r="M102" s="149"/>
      <c r="N102" s="149"/>
      <c r="O102" s="149"/>
      <c r="P102" s="149"/>
      <c r="Q102" s="149"/>
      <c r="R102" s="149"/>
      <c r="S102" s="149"/>
      <c r="T102" s="321"/>
      <c r="U102" s="379"/>
      <c r="W102" s="338">
        <f t="shared" si="10"/>
        <v>0</v>
      </c>
      <c r="AG102" s="315" t="s">
        <v>61</v>
      </c>
      <c r="AH102" s="316" t="s">
        <v>61</v>
      </c>
      <c r="AI102" s="316" t="s">
        <v>61</v>
      </c>
      <c r="AJ102" s="316" t="s">
        <v>61</v>
      </c>
      <c r="AK102" s="316" t="s">
        <v>61</v>
      </c>
      <c r="AL102" s="316" t="s">
        <v>61</v>
      </c>
      <c r="AM102" s="316" t="s">
        <v>60</v>
      </c>
      <c r="AN102" s="316" t="s">
        <v>60</v>
      </c>
      <c r="AO102" s="316" t="s">
        <v>61</v>
      </c>
      <c r="AP102" s="316" t="s">
        <v>61</v>
      </c>
      <c r="AQ102" s="316" t="s">
        <v>61</v>
      </c>
      <c r="AR102" s="316" t="s">
        <v>61</v>
      </c>
      <c r="AS102" s="316" t="s">
        <v>61</v>
      </c>
      <c r="AT102" s="316" t="s">
        <v>61</v>
      </c>
      <c r="AU102" s="316" t="s">
        <v>61</v>
      </c>
      <c r="AV102" s="316" t="s">
        <v>61</v>
      </c>
      <c r="AW102" s="316" t="s">
        <v>61</v>
      </c>
      <c r="AX102" s="316" t="s">
        <v>61</v>
      </c>
    </row>
    <row r="103" spans="2:50" s="63" customFormat="1" ht="13.5" hidden="1" thickBot="1" x14ac:dyDescent="0.25">
      <c r="B103" s="52" t="s">
        <v>371</v>
      </c>
      <c r="C103" s="430"/>
      <c r="D103" s="276">
        <f t="shared" si="20"/>
        <v>0</v>
      </c>
      <c r="E103" s="321"/>
      <c r="F103" s="436"/>
      <c r="G103" s="335"/>
      <c r="H103" s="331">
        <f t="shared" si="21"/>
        <v>0</v>
      </c>
      <c r="I103" s="331"/>
      <c r="J103" s="321"/>
      <c r="K103" s="149"/>
      <c r="L103" s="149"/>
      <c r="M103" s="149"/>
      <c r="N103" s="149"/>
      <c r="O103" s="149"/>
      <c r="P103" s="149"/>
      <c r="Q103" s="149"/>
      <c r="R103" s="149"/>
      <c r="S103" s="149"/>
      <c r="T103" s="321"/>
      <c r="U103" s="366"/>
      <c r="W103" s="331">
        <f t="shared" si="10"/>
        <v>0</v>
      </c>
      <c r="AG103" s="315" t="s">
        <v>61</v>
      </c>
      <c r="AH103" s="316" t="s">
        <v>61</v>
      </c>
      <c r="AI103" s="316" t="s">
        <v>61</v>
      </c>
      <c r="AJ103" s="316" t="s">
        <v>61</v>
      </c>
      <c r="AK103" s="316" t="s">
        <v>61</v>
      </c>
      <c r="AL103" s="316" t="s">
        <v>61</v>
      </c>
      <c r="AM103" s="316" t="s">
        <v>60</v>
      </c>
      <c r="AN103" s="316" t="s">
        <v>60</v>
      </c>
      <c r="AO103" s="316" t="s">
        <v>61</v>
      </c>
      <c r="AP103" s="316" t="s">
        <v>61</v>
      </c>
      <c r="AQ103" s="316" t="s">
        <v>61</v>
      </c>
      <c r="AR103" s="316" t="s">
        <v>61</v>
      </c>
      <c r="AS103" s="316" t="s">
        <v>61</v>
      </c>
      <c r="AT103" s="316" t="s">
        <v>61</v>
      </c>
      <c r="AU103" s="316" t="s">
        <v>61</v>
      </c>
      <c r="AV103" s="316" t="s">
        <v>61</v>
      </c>
      <c r="AW103" s="316" t="s">
        <v>61</v>
      </c>
      <c r="AX103" s="316" t="s">
        <v>61</v>
      </c>
    </row>
    <row r="104" spans="2:50" s="63" customFormat="1" ht="13.5" thickBot="1" x14ac:dyDescent="0.25">
      <c r="B104" s="194" t="s">
        <v>143</v>
      </c>
      <c r="C104" s="188"/>
      <c r="D104" s="192">
        <f t="shared" si="20"/>
        <v>0</v>
      </c>
      <c r="E104" s="321"/>
      <c r="F104" s="361"/>
      <c r="G104" s="335"/>
      <c r="H104" s="195">
        <f t="shared" si="21"/>
        <v>0</v>
      </c>
      <c r="I104" s="195"/>
      <c r="J104" s="321"/>
      <c r="K104" s="149"/>
      <c r="L104" s="149"/>
      <c r="M104" s="149"/>
      <c r="N104" s="149"/>
      <c r="O104" s="149"/>
      <c r="P104" s="393"/>
      <c r="Q104" s="173">
        <f t="shared" ref="Q104:Q109" si="22">IFERROR(P104/$AC$1,0)</f>
        <v>0</v>
      </c>
      <c r="R104" s="149"/>
      <c r="S104" s="372"/>
      <c r="T104" s="321"/>
      <c r="U104" s="189"/>
      <c r="W104" s="326">
        <f t="shared" si="10"/>
        <v>0</v>
      </c>
      <c r="AG104" s="315" t="s">
        <v>60</v>
      </c>
      <c r="AH104" s="316" t="s">
        <v>60</v>
      </c>
      <c r="AI104" s="316" t="s">
        <v>61</v>
      </c>
      <c r="AJ104" s="316" t="s">
        <v>61</v>
      </c>
      <c r="AK104" s="316" t="s">
        <v>60</v>
      </c>
      <c r="AL104" s="316" t="s">
        <v>60</v>
      </c>
      <c r="AM104" s="316" t="s">
        <v>61</v>
      </c>
      <c r="AN104" s="316" t="s">
        <v>61</v>
      </c>
      <c r="AO104" s="316" t="s">
        <v>60</v>
      </c>
      <c r="AP104" s="316" t="s">
        <v>60</v>
      </c>
      <c r="AQ104" s="316" t="s">
        <v>60</v>
      </c>
      <c r="AR104" s="316" t="s">
        <v>61</v>
      </c>
      <c r="AS104" s="316" t="s">
        <v>61</v>
      </c>
      <c r="AT104" s="316" t="s">
        <v>60</v>
      </c>
      <c r="AU104" s="316" t="s">
        <v>61</v>
      </c>
      <c r="AV104" s="316" t="s">
        <v>60</v>
      </c>
      <c r="AW104" s="316" t="s">
        <v>60</v>
      </c>
      <c r="AX104" s="316" t="s">
        <v>60</v>
      </c>
    </row>
    <row r="105" spans="2:50" s="63" customFormat="1" ht="13.5" thickBot="1" x14ac:dyDescent="0.25">
      <c r="B105" s="194" t="s">
        <v>372</v>
      </c>
      <c r="C105" s="188"/>
      <c r="D105" s="192">
        <f t="shared" si="20"/>
        <v>0</v>
      </c>
      <c r="E105" s="321"/>
      <c r="F105" s="361"/>
      <c r="G105" s="335"/>
      <c r="H105" s="195">
        <f t="shared" si="21"/>
        <v>0</v>
      </c>
      <c r="I105" s="195"/>
      <c r="J105" s="321"/>
      <c r="K105" s="370"/>
      <c r="L105" s="142">
        <f>IFERROR(K105/$AC$1,0)</f>
        <v>0</v>
      </c>
      <c r="M105" s="149"/>
      <c r="N105" s="392"/>
      <c r="O105" s="149"/>
      <c r="P105" s="394"/>
      <c r="Q105" s="192">
        <f t="shared" si="22"/>
        <v>0</v>
      </c>
      <c r="R105" s="149"/>
      <c r="S105" s="373"/>
      <c r="T105" s="321"/>
      <c r="U105" s="189"/>
      <c r="W105" s="326">
        <f t="shared" si="10"/>
        <v>0</v>
      </c>
      <c r="AG105" s="315" t="s">
        <v>61</v>
      </c>
      <c r="AH105" s="316" t="s">
        <v>60</v>
      </c>
      <c r="AI105" s="316" t="s">
        <v>61</v>
      </c>
      <c r="AJ105" s="316" t="s">
        <v>60</v>
      </c>
      <c r="AK105" s="316" t="s">
        <v>60</v>
      </c>
      <c r="AL105" s="316" t="s">
        <v>61</v>
      </c>
      <c r="AM105" s="316" t="s">
        <v>61</v>
      </c>
      <c r="AN105" s="316" t="s">
        <v>61</v>
      </c>
      <c r="AO105" s="316" t="s">
        <v>61</v>
      </c>
      <c r="AP105" s="316" t="s">
        <v>60</v>
      </c>
      <c r="AQ105" s="316" t="s">
        <v>60</v>
      </c>
      <c r="AR105" s="316" t="s">
        <v>61</v>
      </c>
      <c r="AS105" s="316" t="s">
        <v>61</v>
      </c>
      <c r="AT105" s="316" t="s">
        <v>61</v>
      </c>
      <c r="AU105" s="316" t="s">
        <v>61</v>
      </c>
      <c r="AV105" s="316" t="s">
        <v>61</v>
      </c>
      <c r="AW105" s="316" t="s">
        <v>61</v>
      </c>
      <c r="AX105" s="316" t="s">
        <v>61</v>
      </c>
    </row>
    <row r="106" spans="2:50" s="63" customFormat="1" ht="13.5" thickBot="1" x14ac:dyDescent="0.25">
      <c r="B106" s="194" t="s">
        <v>373</v>
      </c>
      <c r="C106" s="188"/>
      <c r="D106" s="192">
        <f t="shared" si="20"/>
        <v>0</v>
      </c>
      <c r="E106" s="321"/>
      <c r="F106" s="361"/>
      <c r="G106" s="335"/>
      <c r="H106" s="195">
        <f t="shared" si="21"/>
        <v>0</v>
      </c>
      <c r="I106" s="195"/>
      <c r="J106" s="321"/>
      <c r="K106" s="149"/>
      <c r="L106" s="149"/>
      <c r="M106" s="149"/>
      <c r="N106" s="149"/>
      <c r="O106" s="149"/>
      <c r="P106" s="394"/>
      <c r="Q106" s="192">
        <f t="shared" si="22"/>
        <v>0</v>
      </c>
      <c r="R106" s="149"/>
      <c r="S106" s="373"/>
      <c r="T106" s="321"/>
      <c r="U106" s="189"/>
      <c r="W106" s="326">
        <f t="shared" si="10"/>
        <v>0</v>
      </c>
      <c r="AG106" s="315" t="s">
        <v>60</v>
      </c>
      <c r="AH106" s="316" t="s">
        <v>60</v>
      </c>
      <c r="AI106" s="316" t="s">
        <v>61</v>
      </c>
      <c r="AJ106" s="316" t="s">
        <v>60</v>
      </c>
      <c r="AK106" s="316" t="s">
        <v>60</v>
      </c>
      <c r="AL106" s="316" t="s">
        <v>61</v>
      </c>
      <c r="AM106" s="316" t="s">
        <v>61</v>
      </c>
      <c r="AN106" s="316" t="s">
        <v>61</v>
      </c>
      <c r="AO106" s="316" t="s">
        <v>61</v>
      </c>
      <c r="AP106" s="316" t="s">
        <v>60</v>
      </c>
      <c r="AQ106" s="316" t="s">
        <v>60</v>
      </c>
      <c r="AR106" s="316" t="s">
        <v>61</v>
      </c>
      <c r="AS106" s="316" t="s">
        <v>61</v>
      </c>
      <c r="AT106" s="316" t="s">
        <v>61</v>
      </c>
      <c r="AU106" s="316" t="s">
        <v>61</v>
      </c>
      <c r="AV106" s="316" t="s">
        <v>61</v>
      </c>
      <c r="AW106" s="316" t="s">
        <v>60</v>
      </c>
      <c r="AX106" s="316" t="s">
        <v>60</v>
      </c>
    </row>
    <row r="107" spans="2:50" s="63" customFormat="1" ht="13.5" hidden="1" thickBot="1" x14ac:dyDescent="0.25">
      <c r="B107" s="62" t="s">
        <v>374</v>
      </c>
      <c r="C107" s="377"/>
      <c r="D107" s="162">
        <f t="shared" si="20"/>
        <v>0</v>
      </c>
      <c r="E107" s="321"/>
      <c r="F107" s="378"/>
      <c r="G107" s="335"/>
      <c r="H107" s="175">
        <f t="shared" si="21"/>
        <v>0</v>
      </c>
      <c r="I107" s="175"/>
      <c r="J107" s="321"/>
      <c r="K107" s="386"/>
      <c r="L107" s="137">
        <f>IFERROR(K107/$AC$1,0)</f>
        <v>0</v>
      </c>
      <c r="M107" s="149"/>
      <c r="N107" s="387"/>
      <c r="O107" s="149"/>
      <c r="P107" s="377"/>
      <c r="Q107" s="162">
        <f t="shared" si="22"/>
        <v>0</v>
      </c>
      <c r="R107" s="149"/>
      <c r="S107" s="378"/>
      <c r="T107" s="321"/>
      <c r="U107" s="379"/>
      <c r="W107" s="175">
        <f t="shared" si="10"/>
        <v>0</v>
      </c>
      <c r="AG107" s="315" t="s">
        <v>60</v>
      </c>
      <c r="AH107" s="316" t="s">
        <v>60</v>
      </c>
      <c r="AI107" s="316" t="s">
        <v>61</v>
      </c>
      <c r="AJ107" s="316" t="s">
        <v>60</v>
      </c>
      <c r="AK107" s="316" t="s">
        <v>61</v>
      </c>
      <c r="AL107" s="316" t="s">
        <v>61</v>
      </c>
      <c r="AM107" s="316" t="s">
        <v>61</v>
      </c>
      <c r="AN107" s="316" t="s">
        <v>61</v>
      </c>
      <c r="AO107" s="316" t="s">
        <v>61</v>
      </c>
      <c r="AP107" s="316" t="s">
        <v>61</v>
      </c>
      <c r="AQ107" s="316" t="s">
        <v>61</v>
      </c>
      <c r="AR107" s="316" t="s">
        <v>61</v>
      </c>
      <c r="AS107" s="316" t="s">
        <v>61</v>
      </c>
      <c r="AT107" s="316" t="s">
        <v>61</v>
      </c>
      <c r="AU107" s="316" t="s">
        <v>61</v>
      </c>
      <c r="AV107" s="316" t="s">
        <v>61</v>
      </c>
      <c r="AW107" s="316" t="s">
        <v>60</v>
      </c>
      <c r="AX107" s="316" t="s">
        <v>60</v>
      </c>
    </row>
    <row r="108" spans="2:50" s="63" customFormat="1" ht="13.5" hidden="1" thickBot="1" x14ac:dyDescent="0.25">
      <c r="B108" s="52" t="s">
        <v>375</v>
      </c>
      <c r="C108" s="380"/>
      <c r="D108" s="139">
        <f t="shared" si="20"/>
        <v>0</v>
      </c>
      <c r="E108" s="321"/>
      <c r="F108" s="381"/>
      <c r="G108" s="335"/>
      <c r="H108" s="338">
        <f t="shared" si="21"/>
        <v>0</v>
      </c>
      <c r="I108" s="338"/>
      <c r="J108" s="321"/>
      <c r="K108" s="380"/>
      <c r="L108" s="139">
        <f>IFERROR(K108/$AC$1,0)</f>
        <v>0</v>
      </c>
      <c r="M108" s="149"/>
      <c r="N108" s="381"/>
      <c r="O108" s="149"/>
      <c r="P108" s="380"/>
      <c r="Q108" s="139">
        <f t="shared" si="22"/>
        <v>0</v>
      </c>
      <c r="R108" s="149"/>
      <c r="S108" s="381"/>
      <c r="T108" s="321"/>
      <c r="U108" s="379"/>
      <c r="W108" s="338">
        <f t="shared" si="10"/>
        <v>0</v>
      </c>
      <c r="AG108" s="315" t="s">
        <v>60</v>
      </c>
      <c r="AH108" s="316" t="s">
        <v>60</v>
      </c>
      <c r="AI108" s="316" t="s">
        <v>61</v>
      </c>
      <c r="AJ108" s="316" t="s">
        <v>60</v>
      </c>
      <c r="AK108" s="316" t="s">
        <v>61</v>
      </c>
      <c r="AL108" s="316" t="s">
        <v>61</v>
      </c>
      <c r="AM108" s="316" t="s">
        <v>61</v>
      </c>
      <c r="AN108" s="316" t="s">
        <v>61</v>
      </c>
      <c r="AO108" s="316" t="s">
        <v>60</v>
      </c>
      <c r="AP108" s="316" t="s">
        <v>61</v>
      </c>
      <c r="AQ108" s="316" t="s">
        <v>61</v>
      </c>
      <c r="AR108" s="316" t="s">
        <v>61</v>
      </c>
      <c r="AS108" s="316" t="s">
        <v>61</v>
      </c>
      <c r="AT108" s="316" t="s">
        <v>61</v>
      </c>
      <c r="AU108" s="316" t="s">
        <v>61</v>
      </c>
      <c r="AV108" s="316" t="s">
        <v>61</v>
      </c>
      <c r="AW108" s="316" t="s">
        <v>60</v>
      </c>
      <c r="AX108" s="316" t="s">
        <v>60</v>
      </c>
    </row>
    <row r="109" spans="2:50" s="63" customFormat="1" ht="13.5" hidden="1" thickBot="1" x14ac:dyDescent="0.25">
      <c r="B109" s="52" t="s">
        <v>376</v>
      </c>
      <c r="C109" s="380"/>
      <c r="D109" s="139">
        <f t="shared" si="20"/>
        <v>0</v>
      </c>
      <c r="E109" s="321"/>
      <c r="F109" s="381"/>
      <c r="G109" s="335"/>
      <c r="H109" s="338">
        <f t="shared" si="21"/>
        <v>0</v>
      </c>
      <c r="I109" s="338"/>
      <c r="J109" s="321"/>
      <c r="K109" s="380"/>
      <c r="L109" s="139">
        <f>IFERROR(K109/$AC$1,0)</f>
        <v>0</v>
      </c>
      <c r="M109" s="149"/>
      <c r="N109" s="381"/>
      <c r="O109" s="149"/>
      <c r="P109" s="380"/>
      <c r="Q109" s="139">
        <f t="shared" si="22"/>
        <v>0</v>
      </c>
      <c r="R109" s="149"/>
      <c r="S109" s="381"/>
      <c r="T109" s="321"/>
      <c r="U109" s="379"/>
      <c r="W109" s="338">
        <f t="shared" si="10"/>
        <v>0</v>
      </c>
      <c r="AG109" s="315" t="s">
        <v>60</v>
      </c>
      <c r="AH109" s="316" t="s">
        <v>60</v>
      </c>
      <c r="AI109" s="316" t="s">
        <v>61</v>
      </c>
      <c r="AJ109" s="316" t="s">
        <v>60</v>
      </c>
      <c r="AK109" s="316" t="s">
        <v>61</v>
      </c>
      <c r="AL109" s="316" t="s">
        <v>61</v>
      </c>
      <c r="AM109" s="316" t="s">
        <v>61</v>
      </c>
      <c r="AN109" s="316" t="s">
        <v>61</v>
      </c>
      <c r="AO109" s="316" t="s">
        <v>61</v>
      </c>
      <c r="AP109" s="316" t="s">
        <v>60</v>
      </c>
      <c r="AQ109" s="316" t="s">
        <v>61</v>
      </c>
      <c r="AR109" s="316" t="s">
        <v>61</v>
      </c>
      <c r="AS109" s="316" t="s">
        <v>61</v>
      </c>
      <c r="AT109" s="316" t="s">
        <v>61</v>
      </c>
      <c r="AU109" s="316" t="s">
        <v>61</v>
      </c>
      <c r="AV109" s="316" t="s">
        <v>61</v>
      </c>
      <c r="AW109" s="316" t="s">
        <v>61</v>
      </c>
      <c r="AX109" s="316" t="s">
        <v>61</v>
      </c>
    </row>
    <row r="110" spans="2:50" s="63" customFormat="1" ht="13.5" hidden="1" thickBot="1" x14ac:dyDescent="0.25">
      <c r="B110" s="52" t="s">
        <v>377</v>
      </c>
      <c r="C110" s="380"/>
      <c r="D110" s="139">
        <f t="shared" si="20"/>
        <v>0</v>
      </c>
      <c r="E110" s="321"/>
      <c r="F110" s="381"/>
      <c r="G110" s="335"/>
      <c r="H110" s="338">
        <f t="shared" si="21"/>
        <v>0</v>
      </c>
      <c r="I110" s="338"/>
      <c r="J110" s="321"/>
      <c r="K110" s="149"/>
      <c r="L110" s="149"/>
      <c r="M110" s="149"/>
      <c r="N110" s="149"/>
      <c r="O110" s="149"/>
      <c r="P110" s="149"/>
      <c r="Q110" s="149"/>
      <c r="R110" s="149"/>
      <c r="S110" s="149"/>
      <c r="T110" s="321"/>
      <c r="U110" s="379"/>
      <c r="W110" s="338">
        <f t="shared" si="10"/>
        <v>0</v>
      </c>
      <c r="AG110" s="315" t="s">
        <v>60</v>
      </c>
      <c r="AH110" s="316" t="s">
        <v>61</v>
      </c>
      <c r="AI110" s="316" t="s">
        <v>61</v>
      </c>
      <c r="AJ110" s="316" t="s">
        <v>60</v>
      </c>
      <c r="AK110" s="316" t="s">
        <v>61</v>
      </c>
      <c r="AL110" s="316" t="s">
        <v>61</v>
      </c>
      <c r="AM110" s="316" t="s">
        <v>61</v>
      </c>
      <c r="AN110" s="316" t="s">
        <v>61</v>
      </c>
      <c r="AO110" s="316" t="s">
        <v>61</v>
      </c>
      <c r="AP110" s="316" t="s">
        <v>61</v>
      </c>
      <c r="AQ110" s="316" t="s">
        <v>61</v>
      </c>
      <c r="AR110" s="316" t="s">
        <v>61</v>
      </c>
      <c r="AS110" s="316" t="s">
        <v>61</v>
      </c>
      <c r="AT110" s="316" t="s">
        <v>61</v>
      </c>
      <c r="AU110" s="316" t="s">
        <v>61</v>
      </c>
      <c r="AV110" s="316" t="s">
        <v>61</v>
      </c>
      <c r="AW110" s="316" t="s">
        <v>61</v>
      </c>
      <c r="AX110" s="316" t="s">
        <v>61</v>
      </c>
    </row>
    <row r="111" spans="2:50" s="63" customFormat="1" ht="13.5" hidden="1" thickBot="1" x14ac:dyDescent="0.25">
      <c r="B111" s="52" t="s">
        <v>378</v>
      </c>
      <c r="C111" s="430"/>
      <c r="D111" s="276">
        <f t="shared" si="20"/>
        <v>0</v>
      </c>
      <c r="E111" s="321"/>
      <c r="F111" s="436"/>
      <c r="G111" s="335"/>
      <c r="H111" s="331">
        <f t="shared" si="21"/>
        <v>0</v>
      </c>
      <c r="I111" s="331"/>
      <c r="J111" s="321"/>
      <c r="K111" s="149"/>
      <c r="L111" s="149"/>
      <c r="M111" s="149"/>
      <c r="N111" s="149"/>
      <c r="O111" s="149"/>
      <c r="P111" s="149"/>
      <c r="Q111" s="149"/>
      <c r="R111" s="149"/>
      <c r="S111" s="149"/>
      <c r="T111" s="321"/>
      <c r="U111" s="366"/>
      <c r="W111" s="331">
        <f t="shared" si="10"/>
        <v>0</v>
      </c>
      <c r="AG111" s="315" t="s">
        <v>61</v>
      </c>
      <c r="AH111" s="316" t="s">
        <v>61</v>
      </c>
      <c r="AI111" s="316" t="s">
        <v>61</v>
      </c>
      <c r="AJ111" s="316" t="s">
        <v>60</v>
      </c>
      <c r="AK111" s="316" t="s">
        <v>61</v>
      </c>
      <c r="AL111" s="316" t="s">
        <v>61</v>
      </c>
      <c r="AM111" s="316" t="s">
        <v>61</v>
      </c>
      <c r="AN111" s="316" t="s">
        <v>61</v>
      </c>
      <c r="AO111" s="316" t="s">
        <v>61</v>
      </c>
      <c r="AP111" s="316" t="s">
        <v>61</v>
      </c>
      <c r="AQ111" s="316" t="s">
        <v>61</v>
      </c>
      <c r="AR111" s="316" t="s">
        <v>61</v>
      </c>
      <c r="AS111" s="316" t="s">
        <v>61</v>
      </c>
      <c r="AT111" s="316" t="s">
        <v>61</v>
      </c>
      <c r="AU111" s="316" t="s">
        <v>61</v>
      </c>
      <c r="AV111" s="316" t="s">
        <v>61</v>
      </c>
      <c r="AW111" s="316" t="s">
        <v>60</v>
      </c>
      <c r="AX111" s="316" t="s">
        <v>60</v>
      </c>
    </row>
    <row r="112" spans="2:50" s="63" customFormat="1" ht="13.5" thickBot="1" x14ac:dyDescent="0.25">
      <c r="B112" s="194" t="s">
        <v>142</v>
      </c>
      <c r="C112" s="188"/>
      <c r="D112" s="192">
        <f t="shared" si="20"/>
        <v>0</v>
      </c>
      <c r="E112" s="321"/>
      <c r="F112" s="361"/>
      <c r="G112" s="335"/>
      <c r="H112" s="195">
        <f t="shared" si="21"/>
        <v>0</v>
      </c>
      <c r="I112" s="195"/>
      <c r="J112" s="321"/>
      <c r="K112" s="370"/>
      <c r="L112" s="142">
        <f>IFERROR(K112/$AC$1,0)</f>
        <v>0</v>
      </c>
      <c r="M112" s="149"/>
      <c r="N112" s="392"/>
      <c r="O112" s="149"/>
      <c r="P112" s="397"/>
      <c r="Q112" s="166">
        <f>IFERROR(P112/$AC$1,0)</f>
        <v>0</v>
      </c>
      <c r="R112" s="149"/>
      <c r="S112" s="398"/>
      <c r="T112" s="321"/>
      <c r="U112" s="189"/>
      <c r="W112" s="326">
        <f t="shared" si="10"/>
        <v>0</v>
      </c>
      <c r="AG112" s="315" t="s">
        <v>60</v>
      </c>
      <c r="AH112" s="316" t="s">
        <v>60</v>
      </c>
      <c r="AI112" s="316" t="s">
        <v>60</v>
      </c>
      <c r="AJ112" s="316" t="s">
        <v>60</v>
      </c>
      <c r="AK112" s="316" t="s">
        <v>61</v>
      </c>
      <c r="AL112" s="316" t="s">
        <v>61</v>
      </c>
      <c r="AM112" s="316" t="s">
        <v>60</v>
      </c>
      <c r="AN112" s="316" t="s">
        <v>60</v>
      </c>
      <c r="AO112" s="316" t="s">
        <v>60</v>
      </c>
      <c r="AP112" s="316" t="s">
        <v>60</v>
      </c>
      <c r="AQ112" s="316" t="s">
        <v>60</v>
      </c>
      <c r="AR112" s="316" t="s">
        <v>60</v>
      </c>
      <c r="AS112" s="316" t="s">
        <v>61</v>
      </c>
      <c r="AT112" s="316" t="s">
        <v>61</v>
      </c>
      <c r="AU112" s="316" t="s">
        <v>61</v>
      </c>
      <c r="AV112" s="316" t="s">
        <v>61</v>
      </c>
      <c r="AW112" s="316" t="s">
        <v>60</v>
      </c>
      <c r="AX112" s="316" t="s">
        <v>60</v>
      </c>
    </row>
    <row r="113" spans="2:50" s="63" customFormat="1" ht="12.75" x14ac:dyDescent="0.2">
      <c r="B113" s="194" t="s">
        <v>62</v>
      </c>
      <c r="C113" s="188"/>
      <c r="D113" s="192">
        <f t="shared" si="20"/>
        <v>0</v>
      </c>
      <c r="E113" s="321"/>
      <c r="F113" s="361"/>
      <c r="G113" s="335"/>
      <c r="H113" s="195"/>
      <c r="I113" s="195">
        <f>F113</f>
        <v>0</v>
      </c>
      <c r="J113" s="321"/>
      <c r="K113" s="149"/>
      <c r="L113" s="149"/>
      <c r="M113" s="149"/>
      <c r="N113" s="149"/>
      <c r="O113" s="149"/>
      <c r="P113" s="149"/>
      <c r="Q113" s="149"/>
      <c r="R113" s="149"/>
      <c r="S113" s="149"/>
      <c r="T113" s="321"/>
      <c r="U113" s="189"/>
      <c r="W113" s="326">
        <f t="shared" si="10"/>
        <v>0</v>
      </c>
      <c r="AG113" s="315" t="s">
        <v>60</v>
      </c>
      <c r="AH113" s="316" t="s">
        <v>61</v>
      </c>
      <c r="AI113" s="316" t="s">
        <v>61</v>
      </c>
      <c r="AJ113" s="316" t="s">
        <v>61</v>
      </c>
      <c r="AK113" s="316" t="s">
        <v>61</v>
      </c>
      <c r="AL113" s="316" t="s">
        <v>61</v>
      </c>
      <c r="AM113" s="316" t="s">
        <v>61</v>
      </c>
      <c r="AN113" s="316" t="s">
        <v>61</v>
      </c>
      <c r="AO113" s="316" t="s">
        <v>60</v>
      </c>
      <c r="AP113" s="316" t="s">
        <v>61</v>
      </c>
      <c r="AQ113" s="316" t="s">
        <v>60</v>
      </c>
      <c r="AR113" s="316" t="s">
        <v>61</v>
      </c>
      <c r="AS113" s="316" t="s">
        <v>60</v>
      </c>
      <c r="AT113" s="316" t="s">
        <v>61</v>
      </c>
      <c r="AU113" s="316" t="s">
        <v>61</v>
      </c>
      <c r="AV113" s="316" t="s">
        <v>61</v>
      </c>
      <c r="AW113" s="316" t="s">
        <v>60</v>
      </c>
      <c r="AX113" s="316" t="s">
        <v>60</v>
      </c>
    </row>
    <row r="114" spans="2:50" s="63" customFormat="1" ht="12.75" x14ac:dyDescent="0.2">
      <c r="B114" s="194" t="s">
        <v>82</v>
      </c>
      <c r="C114" s="188"/>
      <c r="D114" s="192">
        <f t="shared" si="20"/>
        <v>0</v>
      </c>
      <c r="E114" s="321"/>
      <c r="F114" s="361"/>
      <c r="G114" s="335"/>
      <c r="H114" s="195"/>
      <c r="I114" s="195">
        <f t="shared" ref="I114:I135" si="23">F114</f>
        <v>0</v>
      </c>
      <c r="J114" s="321"/>
      <c r="K114" s="149"/>
      <c r="L114" s="149"/>
      <c r="M114" s="149"/>
      <c r="N114" s="149"/>
      <c r="O114" s="149"/>
      <c r="P114" s="149"/>
      <c r="Q114" s="149"/>
      <c r="R114" s="149"/>
      <c r="S114" s="149"/>
      <c r="T114" s="321"/>
      <c r="U114" s="189"/>
      <c r="W114" s="326">
        <f t="shared" si="10"/>
        <v>0</v>
      </c>
      <c r="AG114" s="315" t="s">
        <v>60</v>
      </c>
      <c r="AH114" s="316" t="s">
        <v>61</v>
      </c>
      <c r="AI114" s="316" t="s">
        <v>61</v>
      </c>
      <c r="AJ114" s="316" t="s">
        <v>61</v>
      </c>
      <c r="AK114" s="316" t="s">
        <v>61</v>
      </c>
      <c r="AL114" s="316" t="s">
        <v>61</v>
      </c>
      <c r="AM114" s="316" t="s">
        <v>61</v>
      </c>
      <c r="AN114" s="316" t="s">
        <v>61</v>
      </c>
      <c r="AO114" s="316" t="s">
        <v>60</v>
      </c>
      <c r="AP114" s="316" t="s">
        <v>61</v>
      </c>
      <c r="AQ114" s="316" t="s">
        <v>60</v>
      </c>
      <c r="AR114" s="316" t="s">
        <v>61</v>
      </c>
      <c r="AS114" s="316" t="s">
        <v>61</v>
      </c>
      <c r="AT114" s="316" t="s">
        <v>61</v>
      </c>
      <c r="AU114" s="316" t="s">
        <v>61</v>
      </c>
      <c r="AV114" s="316" t="s">
        <v>61</v>
      </c>
      <c r="AW114" s="316" t="s">
        <v>60</v>
      </c>
      <c r="AX114" s="316" t="s">
        <v>60</v>
      </c>
    </row>
    <row r="115" spans="2:50" s="63" customFormat="1" ht="12.75" hidden="1" x14ac:dyDescent="0.2">
      <c r="B115" s="70" t="s">
        <v>65</v>
      </c>
      <c r="C115" s="377"/>
      <c r="D115" s="162">
        <f t="shared" si="20"/>
        <v>0</v>
      </c>
      <c r="E115" s="321"/>
      <c r="F115" s="378"/>
      <c r="G115" s="335"/>
      <c r="H115" s="175"/>
      <c r="I115" s="175">
        <f t="shared" si="23"/>
        <v>0</v>
      </c>
      <c r="J115" s="321"/>
      <c r="K115" s="149"/>
      <c r="L115" s="149"/>
      <c r="M115" s="149"/>
      <c r="N115" s="149"/>
      <c r="O115" s="149"/>
      <c r="P115" s="149"/>
      <c r="Q115" s="149"/>
      <c r="R115" s="149"/>
      <c r="S115" s="149"/>
      <c r="T115" s="321"/>
      <c r="U115" s="379"/>
      <c r="W115" s="175">
        <f t="shared" si="10"/>
        <v>0</v>
      </c>
      <c r="AG115" s="315" t="s">
        <v>61</v>
      </c>
      <c r="AH115" s="316" t="s">
        <v>60</v>
      </c>
      <c r="AI115" s="316" t="s">
        <v>61</v>
      </c>
      <c r="AJ115" s="316" t="s">
        <v>61</v>
      </c>
      <c r="AK115" s="316" t="s">
        <v>61</v>
      </c>
      <c r="AL115" s="316" t="s">
        <v>61</v>
      </c>
      <c r="AM115" s="316" t="s">
        <v>61</v>
      </c>
      <c r="AN115" s="316" t="s">
        <v>61</v>
      </c>
      <c r="AO115" s="316" t="s">
        <v>61</v>
      </c>
      <c r="AP115" s="316" t="s">
        <v>61</v>
      </c>
      <c r="AQ115" s="316" t="s">
        <v>61</v>
      </c>
      <c r="AR115" s="316" t="s">
        <v>61</v>
      </c>
      <c r="AS115" s="316" t="s">
        <v>61</v>
      </c>
      <c r="AT115" s="316" t="s">
        <v>61</v>
      </c>
      <c r="AU115" s="316" t="s">
        <v>61</v>
      </c>
      <c r="AV115" s="316" t="s">
        <v>61</v>
      </c>
      <c r="AW115" s="316" t="s">
        <v>61</v>
      </c>
      <c r="AX115" s="316" t="s">
        <v>61</v>
      </c>
    </row>
    <row r="116" spans="2:50" s="63" customFormat="1" ht="12.75" hidden="1" x14ac:dyDescent="0.2">
      <c r="B116" s="51" t="s">
        <v>47</v>
      </c>
      <c r="C116" s="380"/>
      <c r="D116" s="139">
        <f t="shared" si="20"/>
        <v>0</v>
      </c>
      <c r="E116" s="321"/>
      <c r="F116" s="381"/>
      <c r="G116" s="335"/>
      <c r="H116" s="338"/>
      <c r="I116" s="338">
        <f t="shared" si="23"/>
        <v>0</v>
      </c>
      <c r="J116" s="321"/>
      <c r="K116" s="149"/>
      <c r="L116" s="149"/>
      <c r="M116" s="149"/>
      <c r="N116" s="149"/>
      <c r="O116" s="149"/>
      <c r="P116" s="149"/>
      <c r="Q116" s="149"/>
      <c r="R116" s="149"/>
      <c r="S116" s="149"/>
      <c r="T116" s="321"/>
      <c r="U116" s="379"/>
      <c r="W116" s="338">
        <f t="shared" si="10"/>
        <v>0</v>
      </c>
      <c r="AG116" s="315" t="s">
        <v>61</v>
      </c>
      <c r="AH116" s="316" t="s">
        <v>61</v>
      </c>
      <c r="AI116" s="316" t="s">
        <v>61</v>
      </c>
      <c r="AJ116" s="316" t="s">
        <v>61</v>
      </c>
      <c r="AK116" s="316" t="s">
        <v>61</v>
      </c>
      <c r="AL116" s="316" t="s">
        <v>61</v>
      </c>
      <c r="AM116" s="316" t="s">
        <v>61</v>
      </c>
      <c r="AN116" s="316" t="s">
        <v>61</v>
      </c>
      <c r="AO116" s="316" t="s">
        <v>61</v>
      </c>
      <c r="AP116" s="316" t="s">
        <v>61</v>
      </c>
      <c r="AQ116" s="316" t="s">
        <v>61</v>
      </c>
      <c r="AR116" s="316" t="s">
        <v>61</v>
      </c>
      <c r="AS116" s="316" t="s">
        <v>61</v>
      </c>
      <c r="AT116" s="316" t="s">
        <v>61</v>
      </c>
      <c r="AU116" s="316" t="s">
        <v>61</v>
      </c>
      <c r="AV116" s="316" t="s">
        <v>61</v>
      </c>
      <c r="AW116" s="316" t="s">
        <v>61</v>
      </c>
      <c r="AX116" s="316" t="s">
        <v>61</v>
      </c>
    </row>
    <row r="117" spans="2:50" s="63" customFormat="1" ht="12.75" hidden="1" x14ac:dyDescent="0.2">
      <c r="B117" s="52" t="s">
        <v>52</v>
      </c>
      <c r="C117" s="430"/>
      <c r="D117" s="276">
        <f t="shared" si="20"/>
        <v>0</v>
      </c>
      <c r="E117" s="321"/>
      <c r="F117" s="436"/>
      <c r="G117" s="335"/>
      <c r="H117" s="331"/>
      <c r="I117" s="331">
        <f t="shared" si="23"/>
        <v>0</v>
      </c>
      <c r="J117" s="321"/>
      <c r="K117" s="149"/>
      <c r="L117" s="149"/>
      <c r="M117" s="149"/>
      <c r="N117" s="149"/>
      <c r="O117" s="149"/>
      <c r="P117" s="149"/>
      <c r="Q117" s="149"/>
      <c r="R117" s="149"/>
      <c r="S117" s="149"/>
      <c r="T117" s="321"/>
      <c r="U117" s="366"/>
      <c r="W117" s="331">
        <f t="shared" si="10"/>
        <v>0</v>
      </c>
      <c r="AG117" s="315" t="s">
        <v>60</v>
      </c>
      <c r="AH117" s="316" t="s">
        <v>60</v>
      </c>
      <c r="AI117" s="316" t="s">
        <v>61</v>
      </c>
      <c r="AJ117" s="316" t="s">
        <v>61</v>
      </c>
      <c r="AK117" s="316" t="s">
        <v>61</v>
      </c>
      <c r="AL117" s="316" t="s">
        <v>61</v>
      </c>
      <c r="AM117" s="316" t="s">
        <v>61</v>
      </c>
      <c r="AN117" s="316" t="s">
        <v>61</v>
      </c>
      <c r="AO117" s="316" t="s">
        <v>61</v>
      </c>
      <c r="AP117" s="316" t="s">
        <v>61</v>
      </c>
      <c r="AQ117" s="316" t="s">
        <v>61</v>
      </c>
      <c r="AR117" s="316" t="s">
        <v>61</v>
      </c>
      <c r="AS117" s="316" t="s">
        <v>61</v>
      </c>
      <c r="AT117" s="316" t="s">
        <v>61</v>
      </c>
      <c r="AU117" s="316" t="s">
        <v>61</v>
      </c>
      <c r="AV117" s="316" t="s">
        <v>61</v>
      </c>
      <c r="AW117" s="316" t="s">
        <v>60</v>
      </c>
      <c r="AX117" s="316" t="s">
        <v>60</v>
      </c>
    </row>
    <row r="118" spans="2:50" s="63" customFormat="1" ht="12.75" x14ac:dyDescent="0.2">
      <c r="B118" s="194" t="s">
        <v>63</v>
      </c>
      <c r="C118" s="188"/>
      <c r="D118" s="192">
        <f t="shared" ref="D118:D136" si="24">IFERROR(C118/$AC$1,0)</f>
        <v>0</v>
      </c>
      <c r="E118" s="321"/>
      <c r="F118" s="361"/>
      <c r="G118" s="335"/>
      <c r="H118" s="195"/>
      <c r="I118" s="195">
        <f t="shared" si="23"/>
        <v>0</v>
      </c>
      <c r="J118" s="321"/>
      <c r="K118" s="149"/>
      <c r="L118" s="149"/>
      <c r="M118" s="149"/>
      <c r="N118" s="149"/>
      <c r="O118" s="149"/>
      <c r="P118" s="149"/>
      <c r="Q118" s="149"/>
      <c r="R118" s="149"/>
      <c r="S118" s="149"/>
      <c r="T118" s="321"/>
      <c r="U118" s="189"/>
      <c r="W118" s="326">
        <f t="shared" si="10"/>
        <v>0</v>
      </c>
      <c r="AG118" s="315" t="s">
        <v>60</v>
      </c>
      <c r="AH118" s="316" t="s">
        <v>61</v>
      </c>
      <c r="AI118" s="316" t="s">
        <v>61</v>
      </c>
      <c r="AJ118" s="316" t="s">
        <v>61</v>
      </c>
      <c r="AK118" s="316" t="s">
        <v>61</v>
      </c>
      <c r="AL118" s="316" t="s">
        <v>61</v>
      </c>
      <c r="AM118" s="316" t="s">
        <v>61</v>
      </c>
      <c r="AN118" s="316" t="s">
        <v>61</v>
      </c>
      <c r="AO118" s="316" t="s">
        <v>60</v>
      </c>
      <c r="AP118" s="316" t="s">
        <v>61</v>
      </c>
      <c r="AQ118" s="316" t="s">
        <v>60</v>
      </c>
      <c r="AR118" s="316" t="s">
        <v>61</v>
      </c>
      <c r="AS118" s="316" t="s">
        <v>60</v>
      </c>
      <c r="AT118" s="316" t="s">
        <v>61</v>
      </c>
      <c r="AU118" s="316" t="s">
        <v>61</v>
      </c>
      <c r="AV118" s="316" t="s">
        <v>61</v>
      </c>
      <c r="AW118" s="316" t="s">
        <v>60</v>
      </c>
      <c r="AX118" s="316" t="s">
        <v>60</v>
      </c>
    </row>
    <row r="119" spans="2:50" s="63" customFormat="1" ht="12.75" x14ac:dyDescent="0.2">
      <c r="B119" s="194" t="s">
        <v>118</v>
      </c>
      <c r="C119" s="188"/>
      <c r="D119" s="192">
        <f t="shared" si="24"/>
        <v>0</v>
      </c>
      <c r="E119" s="321"/>
      <c r="F119" s="361"/>
      <c r="G119" s="335"/>
      <c r="H119" s="195"/>
      <c r="I119" s="195">
        <f t="shared" si="23"/>
        <v>0</v>
      </c>
      <c r="J119" s="321"/>
      <c r="K119" s="149"/>
      <c r="L119" s="149"/>
      <c r="M119" s="149"/>
      <c r="N119" s="149"/>
      <c r="O119" s="149"/>
      <c r="P119" s="149"/>
      <c r="Q119" s="149"/>
      <c r="R119" s="149"/>
      <c r="S119" s="149"/>
      <c r="T119" s="321"/>
      <c r="U119" s="189"/>
      <c r="W119" s="326">
        <f t="shared" si="10"/>
        <v>0</v>
      </c>
      <c r="AG119" s="315" t="s">
        <v>60</v>
      </c>
      <c r="AH119" s="316" t="s">
        <v>60</v>
      </c>
      <c r="AI119" s="316" t="s">
        <v>61</v>
      </c>
      <c r="AJ119" s="316" t="s">
        <v>61</v>
      </c>
      <c r="AK119" s="316" t="s">
        <v>61</v>
      </c>
      <c r="AL119" s="316" t="s">
        <v>61</v>
      </c>
      <c r="AM119" s="316" t="s">
        <v>61</v>
      </c>
      <c r="AN119" s="316" t="s">
        <v>61</v>
      </c>
      <c r="AO119" s="316" t="s">
        <v>60</v>
      </c>
      <c r="AP119" s="316" t="s">
        <v>60</v>
      </c>
      <c r="AQ119" s="316" t="s">
        <v>60</v>
      </c>
      <c r="AR119" s="316" t="s">
        <v>61</v>
      </c>
      <c r="AS119" s="316" t="s">
        <v>60</v>
      </c>
      <c r="AT119" s="316" t="s">
        <v>60</v>
      </c>
      <c r="AU119" s="316" t="s">
        <v>61</v>
      </c>
      <c r="AV119" s="316" t="s">
        <v>61</v>
      </c>
      <c r="AW119" s="316" t="s">
        <v>60</v>
      </c>
      <c r="AX119" s="316" t="s">
        <v>60</v>
      </c>
    </row>
    <row r="120" spans="2:50" s="63" customFormat="1" ht="12.75" hidden="1" x14ac:dyDescent="0.2">
      <c r="B120" s="62" t="s">
        <v>126</v>
      </c>
      <c r="C120" s="429"/>
      <c r="D120" s="330">
        <f t="shared" si="24"/>
        <v>0</v>
      </c>
      <c r="E120" s="321"/>
      <c r="F120" s="435"/>
      <c r="G120" s="335"/>
      <c r="H120" s="172"/>
      <c r="I120" s="172">
        <f t="shared" si="23"/>
        <v>0</v>
      </c>
      <c r="J120" s="321"/>
      <c r="K120" s="149"/>
      <c r="L120" s="149"/>
      <c r="M120" s="149"/>
      <c r="N120" s="149"/>
      <c r="O120" s="149"/>
      <c r="P120" s="149"/>
      <c r="Q120" s="149"/>
      <c r="R120" s="149"/>
      <c r="S120" s="149"/>
      <c r="T120" s="321"/>
      <c r="U120" s="366"/>
      <c r="W120" s="172">
        <f t="shared" si="10"/>
        <v>0</v>
      </c>
      <c r="AG120" s="315" t="s">
        <v>61</v>
      </c>
      <c r="AH120" s="316" t="s">
        <v>61</v>
      </c>
      <c r="AI120" s="316" t="s">
        <v>61</v>
      </c>
      <c r="AJ120" s="316" t="s">
        <v>61</v>
      </c>
      <c r="AK120" s="316" t="s">
        <v>61</v>
      </c>
      <c r="AL120" s="316" t="s">
        <v>61</v>
      </c>
      <c r="AM120" s="316" t="s">
        <v>61</v>
      </c>
      <c r="AN120" s="316" t="s">
        <v>61</v>
      </c>
      <c r="AO120" s="316" t="s">
        <v>61</v>
      </c>
      <c r="AP120" s="316" t="s">
        <v>61</v>
      </c>
      <c r="AQ120" s="316" t="s">
        <v>61</v>
      </c>
      <c r="AR120" s="316" t="s">
        <v>61</v>
      </c>
      <c r="AS120" s="316" t="s">
        <v>60</v>
      </c>
      <c r="AT120" s="316" t="s">
        <v>60</v>
      </c>
      <c r="AU120" s="316" t="s">
        <v>61</v>
      </c>
      <c r="AV120" s="316" t="s">
        <v>60</v>
      </c>
      <c r="AW120" s="316" t="s">
        <v>60</v>
      </c>
      <c r="AX120" s="316" t="s">
        <v>60</v>
      </c>
    </row>
    <row r="121" spans="2:50" s="63" customFormat="1" ht="12.75" x14ac:dyDescent="0.2">
      <c r="B121" s="194" t="s">
        <v>141</v>
      </c>
      <c r="C121" s="188"/>
      <c r="D121" s="192">
        <f t="shared" si="24"/>
        <v>0</v>
      </c>
      <c r="E121" s="321"/>
      <c r="F121" s="361"/>
      <c r="G121" s="335"/>
      <c r="H121" s="195"/>
      <c r="I121" s="195">
        <f t="shared" si="23"/>
        <v>0</v>
      </c>
      <c r="J121" s="321"/>
      <c r="K121" s="149"/>
      <c r="L121" s="149"/>
      <c r="M121" s="149"/>
      <c r="N121" s="149"/>
      <c r="O121" s="149"/>
      <c r="P121" s="149"/>
      <c r="Q121" s="149"/>
      <c r="R121" s="149"/>
      <c r="S121" s="149"/>
      <c r="T121" s="321"/>
      <c r="U121" s="189"/>
      <c r="W121" s="326">
        <f t="shared" si="10"/>
        <v>0</v>
      </c>
      <c r="AG121" s="315" t="s">
        <v>60</v>
      </c>
      <c r="AH121" s="316" t="s">
        <v>60</v>
      </c>
      <c r="AI121" s="316" t="s">
        <v>61</v>
      </c>
      <c r="AJ121" s="316" t="s">
        <v>60</v>
      </c>
      <c r="AK121" s="316" t="s">
        <v>61</v>
      </c>
      <c r="AL121" s="316" t="s">
        <v>61</v>
      </c>
      <c r="AM121" s="316" t="s">
        <v>61</v>
      </c>
      <c r="AN121" s="316" t="s">
        <v>61</v>
      </c>
      <c r="AO121" s="316" t="s">
        <v>60</v>
      </c>
      <c r="AP121" s="316" t="s">
        <v>60</v>
      </c>
      <c r="AQ121" s="316" t="s">
        <v>60</v>
      </c>
      <c r="AR121" s="316" t="s">
        <v>60</v>
      </c>
      <c r="AS121" s="316" t="s">
        <v>60</v>
      </c>
      <c r="AT121" s="316" t="s">
        <v>60</v>
      </c>
      <c r="AU121" s="316" t="s">
        <v>61</v>
      </c>
      <c r="AV121" s="316" t="s">
        <v>60</v>
      </c>
      <c r="AW121" s="316" t="s">
        <v>60</v>
      </c>
      <c r="AX121" s="316" t="s">
        <v>60</v>
      </c>
    </row>
    <row r="122" spans="2:50" s="63" customFormat="1" ht="12.75" x14ac:dyDescent="0.2">
      <c r="B122" s="194" t="s">
        <v>10</v>
      </c>
      <c r="C122" s="188"/>
      <c r="D122" s="192">
        <f t="shared" si="24"/>
        <v>0</v>
      </c>
      <c r="E122" s="321"/>
      <c r="F122" s="361"/>
      <c r="G122" s="335"/>
      <c r="H122" s="195"/>
      <c r="I122" s="195">
        <f t="shared" si="23"/>
        <v>0</v>
      </c>
      <c r="J122" s="321"/>
      <c r="K122" s="149"/>
      <c r="L122" s="149"/>
      <c r="M122" s="149"/>
      <c r="N122" s="149"/>
      <c r="O122" s="149"/>
      <c r="P122" s="149"/>
      <c r="Q122" s="149"/>
      <c r="R122" s="149"/>
      <c r="S122" s="149"/>
      <c r="T122" s="321"/>
      <c r="U122" s="189"/>
      <c r="W122" s="326">
        <f t="shared" si="10"/>
        <v>0</v>
      </c>
      <c r="AG122" s="315" t="s">
        <v>60</v>
      </c>
      <c r="AH122" s="316" t="s">
        <v>60</v>
      </c>
      <c r="AI122" s="316" t="s">
        <v>61</v>
      </c>
      <c r="AJ122" s="316" t="s">
        <v>61</v>
      </c>
      <c r="AK122" s="316" t="s">
        <v>61</v>
      </c>
      <c r="AL122" s="316" t="s">
        <v>61</v>
      </c>
      <c r="AM122" s="316" t="s">
        <v>61</v>
      </c>
      <c r="AN122" s="316" t="s">
        <v>61</v>
      </c>
      <c r="AO122" s="316" t="s">
        <v>60</v>
      </c>
      <c r="AP122" s="316" t="s">
        <v>60</v>
      </c>
      <c r="AQ122" s="316" t="s">
        <v>60</v>
      </c>
      <c r="AR122" s="316" t="s">
        <v>60</v>
      </c>
      <c r="AS122" s="316" t="s">
        <v>60</v>
      </c>
      <c r="AT122" s="316" t="s">
        <v>61</v>
      </c>
      <c r="AU122" s="316" t="s">
        <v>61</v>
      </c>
      <c r="AV122" s="316" t="s">
        <v>61</v>
      </c>
      <c r="AW122" s="316" t="s">
        <v>61</v>
      </c>
      <c r="AX122" s="316" t="s">
        <v>61</v>
      </c>
    </row>
    <row r="123" spans="2:50" s="63" customFormat="1" ht="12.75" x14ac:dyDescent="0.2">
      <c r="B123" s="194" t="s">
        <v>48</v>
      </c>
      <c r="C123" s="188"/>
      <c r="D123" s="192">
        <f t="shared" si="24"/>
        <v>0</v>
      </c>
      <c r="E123" s="321"/>
      <c r="F123" s="361"/>
      <c r="G123" s="335"/>
      <c r="H123" s="195"/>
      <c r="I123" s="195">
        <f t="shared" si="23"/>
        <v>0</v>
      </c>
      <c r="J123" s="321"/>
      <c r="K123" s="149"/>
      <c r="L123" s="149"/>
      <c r="M123" s="149"/>
      <c r="N123" s="149"/>
      <c r="O123" s="149"/>
      <c r="P123" s="80"/>
      <c r="Q123" s="80"/>
      <c r="R123" s="80"/>
      <c r="S123" s="80"/>
      <c r="T123" s="321"/>
      <c r="U123" s="189"/>
      <c r="W123" s="326">
        <f t="shared" si="10"/>
        <v>0</v>
      </c>
      <c r="AG123" s="315" t="s">
        <v>60</v>
      </c>
      <c r="AH123" s="316" t="s">
        <v>60</v>
      </c>
      <c r="AI123" s="316" t="s">
        <v>61</v>
      </c>
      <c r="AJ123" s="316" t="s">
        <v>61</v>
      </c>
      <c r="AK123" s="316" t="s">
        <v>61</v>
      </c>
      <c r="AL123" s="316" t="s">
        <v>61</v>
      </c>
      <c r="AM123" s="316" t="s">
        <v>61</v>
      </c>
      <c r="AN123" s="316" t="s">
        <v>61</v>
      </c>
      <c r="AO123" s="316" t="s">
        <v>61</v>
      </c>
      <c r="AP123" s="316" t="s">
        <v>60</v>
      </c>
      <c r="AQ123" s="316" t="s">
        <v>60</v>
      </c>
      <c r="AR123" s="316" t="s">
        <v>61</v>
      </c>
      <c r="AS123" s="316" t="s">
        <v>61</v>
      </c>
      <c r="AT123" s="316" t="s">
        <v>61</v>
      </c>
      <c r="AU123" s="316" t="s">
        <v>61</v>
      </c>
      <c r="AV123" s="316" t="s">
        <v>61</v>
      </c>
      <c r="AW123" s="316" t="s">
        <v>61</v>
      </c>
      <c r="AX123" s="316" t="s">
        <v>61</v>
      </c>
    </row>
    <row r="124" spans="2:50" s="63" customFormat="1" ht="12.75" x14ac:dyDescent="0.2">
      <c r="B124" s="194" t="s">
        <v>379</v>
      </c>
      <c r="C124" s="188"/>
      <c r="D124" s="192">
        <f t="shared" si="24"/>
        <v>0</v>
      </c>
      <c r="E124" s="321"/>
      <c r="F124" s="361"/>
      <c r="G124" s="335"/>
      <c r="H124" s="195"/>
      <c r="I124" s="195">
        <f t="shared" si="23"/>
        <v>0</v>
      </c>
      <c r="J124" s="321"/>
      <c r="K124" s="149"/>
      <c r="L124" s="149"/>
      <c r="M124" s="149"/>
      <c r="N124" s="149"/>
      <c r="O124" s="149"/>
      <c r="P124" s="80"/>
      <c r="Q124" s="80"/>
      <c r="R124" s="80"/>
      <c r="S124" s="80"/>
      <c r="T124" s="321"/>
      <c r="U124" s="189"/>
      <c r="W124" s="326">
        <f t="shared" si="10"/>
        <v>0</v>
      </c>
      <c r="AG124" s="315" t="s">
        <v>60</v>
      </c>
      <c r="AH124" s="316" t="s">
        <v>60</v>
      </c>
      <c r="AI124" s="316" t="s">
        <v>61</v>
      </c>
      <c r="AJ124" s="316" t="s">
        <v>60</v>
      </c>
      <c r="AK124" s="316" t="s">
        <v>61</v>
      </c>
      <c r="AL124" s="316" t="s">
        <v>61</v>
      </c>
      <c r="AM124" s="316" t="s">
        <v>61</v>
      </c>
      <c r="AN124" s="316" t="s">
        <v>61</v>
      </c>
      <c r="AO124" s="316" t="s">
        <v>60</v>
      </c>
      <c r="AP124" s="316" t="s">
        <v>60</v>
      </c>
      <c r="AQ124" s="316" t="s">
        <v>60</v>
      </c>
      <c r="AR124" s="316" t="s">
        <v>60</v>
      </c>
      <c r="AS124" s="316" t="s">
        <v>61</v>
      </c>
      <c r="AT124" s="316" t="s">
        <v>61</v>
      </c>
      <c r="AU124" s="316" t="s">
        <v>61</v>
      </c>
      <c r="AV124" s="316" t="s">
        <v>60</v>
      </c>
      <c r="AW124" s="316" t="s">
        <v>61</v>
      </c>
      <c r="AX124" s="316" t="s">
        <v>61</v>
      </c>
    </row>
    <row r="125" spans="2:50" s="63" customFormat="1" ht="12.75" hidden="1" x14ac:dyDescent="0.2">
      <c r="B125" s="62" t="s">
        <v>64</v>
      </c>
      <c r="C125" s="429"/>
      <c r="D125" s="330">
        <f t="shared" si="24"/>
        <v>0</v>
      </c>
      <c r="E125" s="321"/>
      <c r="F125" s="435"/>
      <c r="G125" s="335"/>
      <c r="H125" s="172"/>
      <c r="I125" s="172">
        <f t="shared" si="23"/>
        <v>0</v>
      </c>
      <c r="J125" s="321"/>
      <c r="K125" s="149"/>
      <c r="L125" s="149"/>
      <c r="M125" s="149"/>
      <c r="N125" s="149"/>
      <c r="O125" s="149"/>
      <c r="P125" s="149"/>
      <c r="Q125" s="149"/>
      <c r="R125" s="149"/>
      <c r="S125" s="149"/>
      <c r="T125" s="321"/>
      <c r="U125" s="366"/>
      <c r="W125" s="172">
        <f t="shared" si="10"/>
        <v>0</v>
      </c>
      <c r="AG125" s="315" t="s">
        <v>61</v>
      </c>
      <c r="AH125" s="316" t="s">
        <v>61</v>
      </c>
      <c r="AI125" s="316" t="s">
        <v>61</v>
      </c>
      <c r="AJ125" s="316" t="s">
        <v>61</v>
      </c>
      <c r="AK125" s="316" t="s">
        <v>61</v>
      </c>
      <c r="AL125" s="316" t="s">
        <v>61</v>
      </c>
      <c r="AM125" s="316" t="s">
        <v>61</v>
      </c>
      <c r="AN125" s="316" t="s">
        <v>61</v>
      </c>
      <c r="AO125" s="316" t="s">
        <v>60</v>
      </c>
      <c r="AP125" s="316" t="s">
        <v>61</v>
      </c>
      <c r="AQ125" s="316" t="s">
        <v>61</v>
      </c>
      <c r="AR125" s="316" t="s">
        <v>61</v>
      </c>
      <c r="AS125" s="316" t="s">
        <v>60</v>
      </c>
      <c r="AT125" s="316" t="s">
        <v>61</v>
      </c>
      <c r="AU125" s="316" t="s">
        <v>61</v>
      </c>
      <c r="AV125" s="316" t="s">
        <v>61</v>
      </c>
      <c r="AW125" s="316" t="s">
        <v>61</v>
      </c>
      <c r="AX125" s="316" t="s">
        <v>61</v>
      </c>
    </row>
    <row r="126" spans="2:50" s="63" customFormat="1" ht="12.75" x14ac:dyDescent="0.2">
      <c r="B126" s="194" t="s">
        <v>145</v>
      </c>
      <c r="C126" s="188"/>
      <c r="D126" s="192">
        <f t="shared" si="24"/>
        <v>0</v>
      </c>
      <c r="E126" s="321"/>
      <c r="F126" s="361"/>
      <c r="G126" s="335"/>
      <c r="H126" s="195"/>
      <c r="I126" s="195">
        <f t="shared" si="23"/>
        <v>0</v>
      </c>
      <c r="J126" s="321"/>
      <c r="K126" s="149"/>
      <c r="L126" s="149"/>
      <c r="M126" s="149"/>
      <c r="N126" s="149"/>
      <c r="O126" s="149"/>
      <c r="P126" s="80"/>
      <c r="Q126" s="80"/>
      <c r="R126" s="80"/>
      <c r="S126" s="80"/>
      <c r="T126" s="321"/>
      <c r="U126" s="189"/>
      <c r="W126" s="326">
        <f t="shared" si="10"/>
        <v>0</v>
      </c>
      <c r="AG126" s="315" t="s">
        <v>60</v>
      </c>
      <c r="AH126" s="316" t="s">
        <v>60</v>
      </c>
      <c r="AI126" s="316" t="s">
        <v>61</v>
      </c>
      <c r="AJ126" s="316" t="s">
        <v>61</v>
      </c>
      <c r="AK126" s="316" t="s">
        <v>61</v>
      </c>
      <c r="AL126" s="316" t="s">
        <v>61</v>
      </c>
      <c r="AM126" s="316" t="s">
        <v>61</v>
      </c>
      <c r="AN126" s="316" t="s">
        <v>61</v>
      </c>
      <c r="AO126" s="316" t="s">
        <v>61</v>
      </c>
      <c r="AP126" s="316" t="s">
        <v>60</v>
      </c>
      <c r="AQ126" s="316" t="s">
        <v>60</v>
      </c>
      <c r="AR126" s="316" t="s">
        <v>61</v>
      </c>
      <c r="AS126" s="316" t="s">
        <v>61</v>
      </c>
      <c r="AT126" s="316" t="s">
        <v>61</v>
      </c>
      <c r="AU126" s="316" t="s">
        <v>61</v>
      </c>
      <c r="AV126" s="316" t="s">
        <v>61</v>
      </c>
      <c r="AW126" s="316" t="s">
        <v>61</v>
      </c>
      <c r="AX126" s="316" t="s">
        <v>61</v>
      </c>
    </row>
    <row r="127" spans="2:50" s="63" customFormat="1" ht="12.75" hidden="1" x14ac:dyDescent="0.2">
      <c r="B127" s="70" t="s">
        <v>380</v>
      </c>
      <c r="C127" s="377"/>
      <c r="D127" s="162">
        <f t="shared" si="24"/>
        <v>0</v>
      </c>
      <c r="E127" s="321"/>
      <c r="F127" s="378"/>
      <c r="G127" s="335"/>
      <c r="H127" s="175">
        <f>F127</f>
        <v>0</v>
      </c>
      <c r="I127" s="175"/>
      <c r="J127" s="321"/>
      <c r="K127" s="149"/>
      <c r="L127" s="149"/>
      <c r="M127" s="149"/>
      <c r="N127" s="149"/>
      <c r="O127" s="149"/>
      <c r="P127" s="149"/>
      <c r="Q127" s="149"/>
      <c r="R127" s="149"/>
      <c r="S127" s="149"/>
      <c r="T127" s="321"/>
      <c r="U127" s="379"/>
      <c r="W127" s="175">
        <f t="shared" si="10"/>
        <v>0</v>
      </c>
      <c r="AG127" s="315" t="s">
        <v>61</v>
      </c>
      <c r="AH127" s="316" t="s">
        <v>61</v>
      </c>
      <c r="AI127" s="316" t="s">
        <v>61</v>
      </c>
      <c r="AJ127" s="316" t="s">
        <v>61</v>
      </c>
      <c r="AK127" s="316" t="s">
        <v>61</v>
      </c>
      <c r="AL127" s="316" t="s">
        <v>61</v>
      </c>
      <c r="AM127" s="316" t="s">
        <v>61</v>
      </c>
      <c r="AN127" s="316" t="s">
        <v>61</v>
      </c>
      <c r="AO127" s="316" t="s">
        <v>60</v>
      </c>
      <c r="AP127" s="316" t="s">
        <v>61</v>
      </c>
      <c r="AQ127" s="316" t="s">
        <v>61</v>
      </c>
      <c r="AR127" s="316" t="s">
        <v>61</v>
      </c>
      <c r="AS127" s="316" t="s">
        <v>60</v>
      </c>
      <c r="AT127" s="316" t="s">
        <v>61</v>
      </c>
      <c r="AU127" s="316" t="s">
        <v>61</v>
      </c>
      <c r="AV127" s="316" t="s">
        <v>61</v>
      </c>
      <c r="AW127" s="316" t="s">
        <v>61</v>
      </c>
      <c r="AX127" s="316" t="s">
        <v>61</v>
      </c>
    </row>
    <row r="128" spans="2:50" s="63" customFormat="1" ht="12.75" hidden="1" x14ac:dyDescent="0.2">
      <c r="B128" s="52" t="s">
        <v>381</v>
      </c>
      <c r="C128" s="380"/>
      <c r="D128" s="139">
        <f t="shared" si="24"/>
        <v>0</v>
      </c>
      <c r="E128" s="321"/>
      <c r="F128" s="381"/>
      <c r="G128" s="335"/>
      <c r="H128" s="338">
        <f t="shared" ref="H128:H131" si="25">F128</f>
        <v>0</v>
      </c>
      <c r="I128" s="338"/>
      <c r="J128" s="321"/>
      <c r="K128" s="149"/>
      <c r="L128" s="149"/>
      <c r="M128" s="149"/>
      <c r="N128" s="149"/>
      <c r="O128" s="149"/>
      <c r="P128" s="149"/>
      <c r="Q128" s="149"/>
      <c r="R128" s="149"/>
      <c r="S128" s="149"/>
      <c r="T128" s="321"/>
      <c r="U128" s="379"/>
      <c r="W128" s="338">
        <f t="shared" si="10"/>
        <v>0</v>
      </c>
      <c r="AG128" s="315" t="s">
        <v>61</v>
      </c>
      <c r="AH128" s="316" t="s">
        <v>61</v>
      </c>
      <c r="AI128" s="316" t="s">
        <v>61</v>
      </c>
      <c r="AJ128" s="316" t="s">
        <v>61</v>
      </c>
      <c r="AK128" s="316" t="s">
        <v>61</v>
      </c>
      <c r="AL128" s="316" t="s">
        <v>61</v>
      </c>
      <c r="AM128" s="316" t="s">
        <v>61</v>
      </c>
      <c r="AN128" s="316" t="s">
        <v>61</v>
      </c>
      <c r="AO128" s="316" t="s">
        <v>60</v>
      </c>
      <c r="AP128" s="316" t="s">
        <v>61</v>
      </c>
      <c r="AQ128" s="316" t="s">
        <v>61</v>
      </c>
      <c r="AR128" s="316" t="s">
        <v>61</v>
      </c>
      <c r="AS128" s="316" t="s">
        <v>61</v>
      </c>
      <c r="AT128" s="316" t="s">
        <v>61</v>
      </c>
      <c r="AU128" s="316" t="s">
        <v>61</v>
      </c>
      <c r="AV128" s="316" t="s">
        <v>61</v>
      </c>
      <c r="AW128" s="316" t="s">
        <v>61</v>
      </c>
      <c r="AX128" s="316" t="s">
        <v>61</v>
      </c>
    </row>
    <row r="129" spans="1:100" s="63" customFormat="1" ht="12.75" hidden="1" x14ac:dyDescent="0.2">
      <c r="B129" s="51" t="s">
        <v>382</v>
      </c>
      <c r="C129" s="380"/>
      <c r="D129" s="139">
        <f t="shared" si="24"/>
        <v>0</v>
      </c>
      <c r="E129" s="321"/>
      <c r="F129" s="381"/>
      <c r="G129" s="335"/>
      <c r="H129" s="338">
        <f t="shared" si="25"/>
        <v>0</v>
      </c>
      <c r="I129" s="338"/>
      <c r="J129" s="321"/>
      <c r="K129" s="149"/>
      <c r="L129" s="149"/>
      <c r="M129" s="149"/>
      <c r="N129" s="149"/>
      <c r="O129" s="149"/>
      <c r="P129" s="149"/>
      <c r="Q129" s="149"/>
      <c r="R129" s="149"/>
      <c r="S129" s="149"/>
      <c r="T129" s="321"/>
      <c r="U129" s="379"/>
      <c r="W129" s="338">
        <f t="shared" si="10"/>
        <v>0</v>
      </c>
      <c r="AG129" s="315" t="s">
        <v>61</v>
      </c>
      <c r="AH129" s="316" t="s">
        <v>61</v>
      </c>
      <c r="AI129" s="316" t="s">
        <v>61</v>
      </c>
      <c r="AJ129" s="316" t="s">
        <v>61</v>
      </c>
      <c r="AK129" s="316" t="s">
        <v>61</v>
      </c>
      <c r="AL129" s="316" t="s">
        <v>61</v>
      </c>
      <c r="AM129" s="316" t="s">
        <v>61</v>
      </c>
      <c r="AN129" s="316" t="s">
        <v>61</v>
      </c>
      <c r="AO129" s="316" t="s">
        <v>60</v>
      </c>
      <c r="AP129" s="316" t="s">
        <v>61</v>
      </c>
      <c r="AQ129" s="316" t="s">
        <v>61</v>
      </c>
      <c r="AR129" s="316" t="s">
        <v>61</v>
      </c>
      <c r="AS129" s="316" t="s">
        <v>60</v>
      </c>
      <c r="AT129" s="316" t="s">
        <v>61</v>
      </c>
      <c r="AU129" s="316" t="s">
        <v>61</v>
      </c>
      <c r="AV129" s="316" t="s">
        <v>61</v>
      </c>
      <c r="AW129" s="316" t="s">
        <v>61</v>
      </c>
      <c r="AX129" s="316" t="s">
        <v>61</v>
      </c>
    </row>
    <row r="130" spans="1:100" s="63" customFormat="1" ht="12.75" hidden="1" x14ac:dyDescent="0.2">
      <c r="B130" s="52" t="s">
        <v>383</v>
      </c>
      <c r="C130" s="380"/>
      <c r="D130" s="139">
        <f t="shared" si="24"/>
        <v>0</v>
      </c>
      <c r="E130" s="321"/>
      <c r="F130" s="381"/>
      <c r="G130" s="335"/>
      <c r="H130" s="338">
        <f t="shared" si="25"/>
        <v>0</v>
      </c>
      <c r="I130" s="338"/>
      <c r="J130" s="321"/>
      <c r="K130" s="149"/>
      <c r="L130" s="149"/>
      <c r="M130" s="149"/>
      <c r="N130" s="149"/>
      <c r="O130" s="149"/>
      <c r="P130" s="149"/>
      <c r="Q130" s="149"/>
      <c r="R130" s="149"/>
      <c r="S130" s="149"/>
      <c r="T130" s="321"/>
      <c r="U130" s="379"/>
      <c r="W130" s="338">
        <f t="shared" si="10"/>
        <v>0</v>
      </c>
      <c r="AG130" s="315" t="s">
        <v>61</v>
      </c>
      <c r="AH130" s="316" t="s">
        <v>61</v>
      </c>
      <c r="AI130" s="316" t="s">
        <v>61</v>
      </c>
      <c r="AJ130" s="316" t="s">
        <v>61</v>
      </c>
      <c r="AK130" s="316" t="s">
        <v>61</v>
      </c>
      <c r="AL130" s="316" t="s">
        <v>61</v>
      </c>
      <c r="AM130" s="316" t="s">
        <v>61</v>
      </c>
      <c r="AN130" s="316" t="s">
        <v>61</v>
      </c>
      <c r="AO130" s="316" t="s">
        <v>60</v>
      </c>
      <c r="AP130" s="316" t="s">
        <v>61</v>
      </c>
      <c r="AQ130" s="316" t="s">
        <v>61</v>
      </c>
      <c r="AR130" s="316" t="s">
        <v>61</v>
      </c>
      <c r="AS130" s="316" t="s">
        <v>61</v>
      </c>
      <c r="AT130" s="316" t="s">
        <v>61</v>
      </c>
      <c r="AU130" s="316" t="s">
        <v>61</v>
      </c>
      <c r="AV130" s="316" t="s">
        <v>61</v>
      </c>
      <c r="AW130" s="316" t="s">
        <v>61</v>
      </c>
      <c r="AX130" s="316" t="s">
        <v>61</v>
      </c>
    </row>
    <row r="131" spans="1:100" s="63" customFormat="1" ht="12.75" hidden="1" x14ac:dyDescent="0.2">
      <c r="B131" s="52" t="s">
        <v>384</v>
      </c>
      <c r="C131" s="430"/>
      <c r="D131" s="276">
        <f t="shared" si="24"/>
        <v>0</v>
      </c>
      <c r="E131" s="321"/>
      <c r="F131" s="436"/>
      <c r="G131" s="335"/>
      <c r="H131" s="331">
        <f t="shared" si="25"/>
        <v>0</v>
      </c>
      <c r="I131" s="331"/>
      <c r="J131" s="321"/>
      <c r="K131" s="149"/>
      <c r="L131" s="149"/>
      <c r="M131" s="149"/>
      <c r="N131" s="149"/>
      <c r="O131" s="149"/>
      <c r="P131" s="149"/>
      <c r="Q131" s="149"/>
      <c r="R131" s="149"/>
      <c r="S131" s="149"/>
      <c r="T131" s="321"/>
      <c r="U131" s="366"/>
      <c r="W131" s="331">
        <f t="shared" si="10"/>
        <v>0</v>
      </c>
      <c r="AG131" s="315" t="s">
        <v>61</v>
      </c>
      <c r="AH131" s="316" t="s">
        <v>61</v>
      </c>
      <c r="AI131" s="316" t="s">
        <v>61</v>
      </c>
      <c r="AJ131" s="316" t="s">
        <v>61</v>
      </c>
      <c r="AK131" s="316" t="s">
        <v>61</v>
      </c>
      <c r="AL131" s="316" t="s">
        <v>61</v>
      </c>
      <c r="AM131" s="316" t="s">
        <v>61</v>
      </c>
      <c r="AN131" s="316" t="s">
        <v>61</v>
      </c>
      <c r="AO131" s="316" t="s">
        <v>60</v>
      </c>
      <c r="AP131" s="316" t="s">
        <v>61</v>
      </c>
      <c r="AQ131" s="316" t="s">
        <v>61</v>
      </c>
      <c r="AR131" s="316" t="s">
        <v>61</v>
      </c>
      <c r="AS131" s="316" t="s">
        <v>61</v>
      </c>
      <c r="AT131" s="316" t="s">
        <v>61</v>
      </c>
      <c r="AU131" s="316" t="s">
        <v>61</v>
      </c>
      <c r="AV131" s="316" t="s">
        <v>61</v>
      </c>
      <c r="AW131" s="316" t="s">
        <v>61</v>
      </c>
      <c r="AX131" s="316" t="s">
        <v>61</v>
      </c>
    </row>
    <row r="132" spans="1:100" s="63" customFormat="1" ht="12.75" x14ac:dyDescent="0.2">
      <c r="B132" s="194" t="s">
        <v>44</v>
      </c>
      <c r="C132" s="188"/>
      <c r="D132" s="192">
        <f t="shared" si="24"/>
        <v>0</v>
      </c>
      <c r="E132" s="321"/>
      <c r="F132" s="361"/>
      <c r="G132" s="335"/>
      <c r="H132" s="195"/>
      <c r="I132" s="195">
        <f t="shared" si="23"/>
        <v>0</v>
      </c>
      <c r="J132" s="321"/>
      <c r="K132" s="149"/>
      <c r="L132" s="149"/>
      <c r="M132" s="149"/>
      <c r="N132" s="149"/>
      <c r="O132" s="149"/>
      <c r="P132" s="149"/>
      <c r="Q132" s="149"/>
      <c r="R132" s="149"/>
      <c r="S132" s="149"/>
      <c r="T132" s="321"/>
      <c r="U132" s="189"/>
      <c r="W132" s="326">
        <f t="shared" si="10"/>
        <v>0</v>
      </c>
      <c r="AG132" s="315" t="s">
        <v>61</v>
      </c>
      <c r="AH132" s="316" t="s">
        <v>60</v>
      </c>
      <c r="AI132" s="316" t="s">
        <v>61</v>
      </c>
      <c r="AJ132" s="316" t="s">
        <v>61</v>
      </c>
      <c r="AK132" s="316" t="s">
        <v>61</v>
      </c>
      <c r="AL132" s="316" t="s">
        <v>61</v>
      </c>
      <c r="AM132" s="316" t="s">
        <v>61</v>
      </c>
      <c r="AN132" s="316" t="s">
        <v>61</v>
      </c>
      <c r="AO132" s="316" t="s">
        <v>60</v>
      </c>
      <c r="AP132" s="316" t="s">
        <v>60</v>
      </c>
      <c r="AQ132" s="316" t="s">
        <v>60</v>
      </c>
      <c r="AR132" s="316" t="s">
        <v>61</v>
      </c>
      <c r="AS132" s="316" t="s">
        <v>60</v>
      </c>
      <c r="AT132" s="316" t="s">
        <v>60</v>
      </c>
      <c r="AU132" s="316" t="s">
        <v>61</v>
      </c>
      <c r="AV132" s="316" t="s">
        <v>61</v>
      </c>
      <c r="AW132" s="316" t="s">
        <v>60</v>
      </c>
      <c r="AX132" s="316" t="s">
        <v>60</v>
      </c>
    </row>
    <row r="133" spans="1:100" s="63" customFormat="1" ht="12.75" x14ac:dyDescent="0.2">
      <c r="B133" s="194" t="s">
        <v>11</v>
      </c>
      <c r="C133" s="188"/>
      <c r="D133" s="192">
        <f t="shared" si="24"/>
        <v>0</v>
      </c>
      <c r="E133" s="321"/>
      <c r="F133" s="361"/>
      <c r="G133" s="335"/>
      <c r="H133" s="195"/>
      <c r="I133" s="195">
        <f t="shared" si="23"/>
        <v>0</v>
      </c>
      <c r="J133" s="321"/>
      <c r="K133" s="149"/>
      <c r="L133" s="149"/>
      <c r="M133" s="149"/>
      <c r="N133" s="149"/>
      <c r="O133" s="149"/>
      <c r="P133" s="149"/>
      <c r="Q133" s="149"/>
      <c r="R133" s="149"/>
      <c r="S133" s="149"/>
      <c r="T133" s="321"/>
      <c r="U133" s="189"/>
      <c r="W133" s="326">
        <f t="shared" si="10"/>
        <v>0</v>
      </c>
      <c r="AG133" s="315" t="s">
        <v>60</v>
      </c>
      <c r="AH133" s="316" t="s">
        <v>60</v>
      </c>
      <c r="AI133" s="316" t="s">
        <v>61</v>
      </c>
      <c r="AJ133" s="316" t="s">
        <v>61</v>
      </c>
      <c r="AK133" s="316" t="s">
        <v>61</v>
      </c>
      <c r="AL133" s="316" t="s">
        <v>61</v>
      </c>
      <c r="AM133" s="316" t="s">
        <v>61</v>
      </c>
      <c r="AN133" s="316" t="s">
        <v>61</v>
      </c>
      <c r="AO133" s="316" t="s">
        <v>60</v>
      </c>
      <c r="AP133" s="316" t="s">
        <v>60</v>
      </c>
      <c r="AQ133" s="316" t="s">
        <v>60</v>
      </c>
      <c r="AR133" s="316" t="s">
        <v>61</v>
      </c>
      <c r="AS133" s="316" t="s">
        <v>61</v>
      </c>
      <c r="AT133" s="316" t="s">
        <v>61</v>
      </c>
      <c r="AU133" s="316" t="s">
        <v>61</v>
      </c>
      <c r="AV133" s="316" t="s">
        <v>61</v>
      </c>
      <c r="AW133" s="316" t="s">
        <v>61</v>
      </c>
      <c r="AX133" s="316" t="s">
        <v>61</v>
      </c>
    </row>
    <row r="134" spans="1:100" s="63" customFormat="1" ht="13.5" thickBot="1" x14ac:dyDescent="0.25">
      <c r="B134" s="194" t="s">
        <v>385</v>
      </c>
      <c r="C134" s="188"/>
      <c r="D134" s="192">
        <f t="shared" si="24"/>
        <v>0</v>
      </c>
      <c r="E134" s="321"/>
      <c r="F134" s="361"/>
      <c r="G134" s="335"/>
      <c r="H134" s="195"/>
      <c r="I134" s="195">
        <f t="shared" si="23"/>
        <v>0</v>
      </c>
      <c r="J134" s="321"/>
      <c r="K134" s="149"/>
      <c r="L134" s="149"/>
      <c r="M134" s="149"/>
      <c r="N134" s="149"/>
      <c r="O134" s="149"/>
      <c r="P134" s="149"/>
      <c r="Q134" s="149"/>
      <c r="R134" s="149"/>
      <c r="S134" s="149"/>
      <c r="T134" s="321"/>
      <c r="U134" s="189"/>
      <c r="W134" s="326">
        <f t="shared" si="10"/>
        <v>0</v>
      </c>
      <c r="AG134" s="315" t="s">
        <v>60</v>
      </c>
      <c r="AH134" s="316" t="s">
        <v>60</v>
      </c>
      <c r="AI134" s="316" t="s">
        <v>61</v>
      </c>
      <c r="AJ134" s="316" t="s">
        <v>61</v>
      </c>
      <c r="AK134" s="316" t="s">
        <v>61</v>
      </c>
      <c r="AL134" s="316" t="s">
        <v>61</v>
      </c>
      <c r="AM134" s="316" t="s">
        <v>61</v>
      </c>
      <c r="AN134" s="316" t="s">
        <v>61</v>
      </c>
      <c r="AO134" s="316" t="s">
        <v>60</v>
      </c>
      <c r="AP134" s="316" t="s">
        <v>60</v>
      </c>
      <c r="AQ134" s="316" t="s">
        <v>60</v>
      </c>
      <c r="AR134" s="316" t="s">
        <v>61</v>
      </c>
      <c r="AS134" s="316" t="s">
        <v>61</v>
      </c>
      <c r="AT134" s="316" t="s">
        <v>60</v>
      </c>
      <c r="AU134" s="316" t="s">
        <v>61</v>
      </c>
      <c r="AV134" s="316" t="s">
        <v>61</v>
      </c>
      <c r="AW134" s="316" t="s">
        <v>60</v>
      </c>
      <c r="AX134" s="316" t="s">
        <v>60</v>
      </c>
    </row>
    <row r="135" spans="1:100" s="63" customFormat="1" ht="13.5" hidden="1" thickBot="1" x14ac:dyDescent="0.25">
      <c r="B135" s="62" t="s">
        <v>386</v>
      </c>
      <c r="C135" s="377"/>
      <c r="D135" s="162">
        <f t="shared" si="24"/>
        <v>0</v>
      </c>
      <c r="E135" s="321"/>
      <c r="F135" s="378"/>
      <c r="G135" s="335"/>
      <c r="H135" s="175"/>
      <c r="I135" s="175">
        <f t="shared" si="23"/>
        <v>0</v>
      </c>
      <c r="J135" s="321"/>
      <c r="K135" s="149"/>
      <c r="L135" s="149"/>
      <c r="M135" s="149"/>
      <c r="N135" s="149"/>
      <c r="O135" s="149"/>
      <c r="P135" s="149"/>
      <c r="Q135" s="149"/>
      <c r="R135" s="149"/>
      <c r="S135" s="149"/>
      <c r="T135" s="321"/>
      <c r="U135" s="379"/>
      <c r="W135" s="175">
        <f t="shared" si="10"/>
        <v>0</v>
      </c>
      <c r="AG135" s="315" t="s">
        <v>61</v>
      </c>
      <c r="AH135" s="316" t="s">
        <v>61</v>
      </c>
      <c r="AI135" s="316" t="s">
        <v>61</v>
      </c>
      <c r="AJ135" s="316" t="s">
        <v>60</v>
      </c>
      <c r="AK135" s="316" t="s">
        <v>61</v>
      </c>
      <c r="AL135" s="316" t="s">
        <v>61</v>
      </c>
      <c r="AM135" s="316" t="s">
        <v>61</v>
      </c>
      <c r="AN135" s="316" t="s">
        <v>61</v>
      </c>
      <c r="AO135" s="316" t="s">
        <v>61</v>
      </c>
      <c r="AP135" s="316" t="s">
        <v>60</v>
      </c>
      <c r="AQ135" s="316" t="s">
        <v>61</v>
      </c>
      <c r="AR135" s="316" t="s">
        <v>61</v>
      </c>
      <c r="AS135" s="316" t="s">
        <v>61</v>
      </c>
      <c r="AT135" s="316" t="s">
        <v>61</v>
      </c>
      <c r="AU135" s="316" t="s">
        <v>61</v>
      </c>
      <c r="AV135" s="316" t="s">
        <v>61</v>
      </c>
      <c r="AW135" s="316" t="s">
        <v>61</v>
      </c>
      <c r="AX135" s="316" t="s">
        <v>61</v>
      </c>
    </row>
    <row r="136" spans="1:100" s="63" customFormat="1" ht="13.5" thickBot="1" x14ac:dyDescent="0.25">
      <c r="B136" s="39" t="s">
        <v>50</v>
      </c>
      <c r="C136" s="281"/>
      <c r="D136" s="282">
        <f t="shared" si="24"/>
        <v>0</v>
      </c>
      <c r="E136" s="321"/>
      <c r="F136" s="344"/>
      <c r="G136" s="335"/>
      <c r="H136" s="332"/>
      <c r="I136" s="332">
        <f>F136</f>
        <v>0</v>
      </c>
      <c r="J136" s="321"/>
      <c r="K136" s="149"/>
      <c r="L136" s="149"/>
      <c r="M136" s="149"/>
      <c r="N136" s="149"/>
      <c r="O136" s="149"/>
      <c r="P136" s="390"/>
      <c r="Q136" s="141">
        <f>IFERROR(P136/$AC$1,0)</f>
        <v>0</v>
      </c>
      <c r="R136" s="149"/>
      <c r="S136" s="391"/>
      <c r="T136" s="321"/>
      <c r="U136" s="176"/>
      <c r="W136" s="333">
        <f t="shared" si="10"/>
        <v>0</v>
      </c>
      <c r="AG136" s="315" t="s">
        <v>60</v>
      </c>
      <c r="AH136" s="316" t="s">
        <v>60</v>
      </c>
      <c r="AI136" s="316" t="s">
        <v>61</v>
      </c>
      <c r="AJ136" s="316" t="s">
        <v>61</v>
      </c>
      <c r="AK136" s="316" t="s">
        <v>61</v>
      </c>
      <c r="AL136" s="316" t="s">
        <v>61</v>
      </c>
      <c r="AM136" s="316" t="s">
        <v>61</v>
      </c>
      <c r="AN136" s="316" t="s">
        <v>61</v>
      </c>
      <c r="AO136" s="316" t="s">
        <v>60</v>
      </c>
      <c r="AP136" s="316" t="s">
        <v>60</v>
      </c>
      <c r="AQ136" s="316" t="s">
        <v>60</v>
      </c>
      <c r="AR136" s="316" t="s">
        <v>61</v>
      </c>
      <c r="AS136" s="316" t="s">
        <v>60</v>
      </c>
      <c r="AT136" s="316" t="s">
        <v>60</v>
      </c>
      <c r="AU136" s="316" t="s">
        <v>61</v>
      </c>
      <c r="AV136" s="316" t="s">
        <v>61</v>
      </c>
      <c r="AW136" s="316" t="s">
        <v>60</v>
      </c>
      <c r="AX136" s="316" t="s">
        <v>60</v>
      </c>
    </row>
    <row r="137" spans="1:100" x14ac:dyDescent="0.25">
      <c r="A137" s="6"/>
      <c r="B137" s="7"/>
      <c r="C137" s="143"/>
      <c r="D137" s="144"/>
      <c r="F137" s="7"/>
      <c r="H137" s="7"/>
      <c r="I137" s="7"/>
      <c r="P137" s="82"/>
      <c r="Q137" s="82"/>
      <c r="R137" s="82"/>
      <c r="S137" s="82"/>
      <c r="U137" s="7"/>
      <c r="V137" s="6"/>
      <c r="W137" s="7"/>
      <c r="X137" s="6"/>
      <c r="Y137" s="6"/>
      <c r="Z137" s="6"/>
      <c r="AA137" s="82"/>
      <c r="AB137" s="82"/>
      <c r="AC137" s="6"/>
      <c r="AD137" s="6"/>
      <c r="AE137" s="6"/>
      <c r="AF137" s="6"/>
      <c r="AG137" s="6"/>
      <c r="AH137" s="6"/>
      <c r="AI137" s="6"/>
      <c r="AJ137" s="6"/>
      <c r="AK137" s="6"/>
      <c r="AL137" s="60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51"/>
      <c r="D138" s="152"/>
      <c r="F138" s="6"/>
      <c r="H138" s="6"/>
      <c r="I138" s="6"/>
      <c r="P138" s="82"/>
      <c r="Q138" s="82"/>
      <c r="R138" s="82"/>
      <c r="S138" s="8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0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51"/>
      <c r="D139" s="152"/>
      <c r="F139" s="6"/>
      <c r="H139" s="6"/>
      <c r="I139" s="6"/>
      <c r="P139" s="82"/>
      <c r="Q139" s="82"/>
      <c r="R139" s="82"/>
      <c r="S139" s="8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0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51"/>
      <c r="D140" s="152"/>
      <c r="F140" s="6"/>
      <c r="H140" s="6"/>
      <c r="I140" s="6"/>
      <c r="P140" s="82"/>
      <c r="Q140" s="82"/>
      <c r="R140" s="82"/>
      <c r="S140" s="8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0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51"/>
      <c r="D141" s="152"/>
      <c r="F141" s="6"/>
      <c r="H141" s="6"/>
      <c r="I141" s="6"/>
      <c r="P141" s="82"/>
      <c r="Q141" s="82"/>
      <c r="R141" s="82"/>
      <c r="S141" s="8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0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51"/>
      <c r="D142" s="152"/>
      <c r="F142" s="6"/>
      <c r="H142" s="6"/>
      <c r="I142" s="6"/>
      <c r="P142" s="82"/>
      <c r="Q142" s="82"/>
      <c r="R142" s="82"/>
      <c r="S142" s="8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0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51"/>
      <c r="D143" s="152"/>
      <c r="F143" s="6"/>
      <c r="H143" s="6"/>
      <c r="I143" s="6"/>
      <c r="P143" s="82"/>
      <c r="Q143" s="82"/>
      <c r="R143" s="82"/>
      <c r="S143" s="8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0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51"/>
      <c r="D144" s="152"/>
      <c r="F144" s="6"/>
      <c r="H144" s="6"/>
      <c r="I144" s="6"/>
      <c r="P144" s="82"/>
      <c r="Q144" s="82"/>
      <c r="R144" s="82"/>
      <c r="S144" s="8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0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51"/>
      <c r="D145" s="152"/>
      <c r="F145" s="6"/>
      <c r="H145" s="6"/>
      <c r="I145" s="6"/>
      <c r="P145" s="82"/>
      <c r="Q145" s="82"/>
      <c r="R145" s="82"/>
      <c r="S145" s="8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0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51"/>
      <c r="D146" s="152"/>
      <c r="F146" s="6"/>
      <c r="H146" s="6"/>
      <c r="I146" s="6"/>
      <c r="P146" s="82"/>
      <c r="Q146" s="82"/>
      <c r="R146" s="82"/>
      <c r="S146" s="8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0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51"/>
      <c r="D147" s="152"/>
      <c r="F147" s="6"/>
      <c r="H147" s="6"/>
      <c r="I147" s="6"/>
      <c r="P147" s="82"/>
      <c r="Q147" s="82"/>
      <c r="R147" s="82"/>
      <c r="S147" s="8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0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51"/>
      <c r="D148" s="152"/>
      <c r="F148" s="6"/>
      <c r="H148" s="6"/>
      <c r="I148" s="6"/>
      <c r="P148" s="82"/>
      <c r="Q148" s="82"/>
      <c r="R148" s="82"/>
      <c r="S148" s="8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0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51"/>
      <c r="D149" s="152"/>
      <c r="F149" s="6"/>
      <c r="H149" s="6"/>
      <c r="I149" s="6"/>
      <c r="P149" s="82"/>
      <c r="Q149" s="82"/>
      <c r="R149" s="82"/>
      <c r="S149" s="8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0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51"/>
      <c r="D150" s="152"/>
      <c r="F150" s="6"/>
      <c r="H150" s="6"/>
      <c r="I150" s="6"/>
      <c r="P150" s="82"/>
      <c r="Q150" s="82"/>
      <c r="R150" s="82"/>
      <c r="S150" s="8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0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51"/>
      <c r="D151" s="152"/>
      <c r="F151" s="6"/>
      <c r="H151" s="6"/>
      <c r="I151" s="6"/>
      <c r="P151" s="82"/>
      <c r="Q151" s="82"/>
      <c r="R151" s="82"/>
      <c r="S151" s="8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0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51"/>
      <c r="D152" s="152"/>
      <c r="F152" s="6"/>
      <c r="H152" s="6"/>
      <c r="I152" s="6"/>
      <c r="P152" s="82"/>
      <c r="Q152" s="82"/>
      <c r="R152" s="82"/>
      <c r="S152" s="8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0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51"/>
      <c r="D153" s="152"/>
      <c r="F153" s="6"/>
      <c r="H153" s="6"/>
      <c r="I153" s="6"/>
      <c r="P153" s="82"/>
      <c r="Q153" s="82"/>
      <c r="R153" s="82"/>
      <c r="S153" s="8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0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51"/>
      <c r="D154" s="152"/>
      <c r="F154" s="6"/>
      <c r="H154" s="6"/>
      <c r="I154" s="6"/>
      <c r="P154" s="82"/>
      <c r="Q154" s="82"/>
      <c r="R154" s="82"/>
      <c r="S154" s="8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0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51"/>
      <c r="D155" s="152"/>
      <c r="F155" s="6"/>
      <c r="H155" s="6"/>
      <c r="I155" s="6"/>
      <c r="P155" s="82"/>
      <c r="Q155" s="82"/>
      <c r="R155" s="82"/>
      <c r="S155" s="8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0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51"/>
      <c r="D156" s="152"/>
      <c r="F156" s="6"/>
      <c r="H156" s="6"/>
      <c r="I156" s="6"/>
      <c r="P156" s="82"/>
      <c r="Q156" s="82"/>
      <c r="R156" s="82"/>
      <c r="S156" s="8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0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51"/>
      <c r="D157" s="152"/>
      <c r="F157" s="6"/>
      <c r="H157" s="6"/>
      <c r="I157" s="6"/>
      <c r="P157" s="82"/>
      <c r="Q157" s="82"/>
      <c r="R157" s="82"/>
      <c r="S157" s="8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0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51"/>
      <c r="D158" s="152"/>
      <c r="F158" s="6"/>
      <c r="H158" s="6"/>
      <c r="I158" s="6"/>
      <c r="P158" s="82"/>
      <c r="Q158" s="82"/>
      <c r="R158" s="82"/>
      <c r="S158" s="8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0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51"/>
      <c r="D159" s="152"/>
      <c r="F159" s="6"/>
      <c r="H159" s="6"/>
      <c r="I159" s="6"/>
      <c r="P159" s="82"/>
      <c r="Q159" s="82"/>
      <c r="R159" s="82"/>
      <c r="S159" s="8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0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51"/>
      <c r="D160" s="152"/>
      <c r="F160" s="6"/>
      <c r="H160" s="6"/>
      <c r="I160" s="6"/>
      <c r="P160" s="82"/>
      <c r="Q160" s="82"/>
      <c r="R160" s="82"/>
      <c r="S160" s="8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0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51"/>
      <c r="D161" s="152"/>
      <c r="F161" s="6"/>
      <c r="H161" s="6"/>
      <c r="I161" s="6"/>
      <c r="P161" s="82"/>
      <c r="Q161" s="82"/>
      <c r="R161" s="82"/>
      <c r="S161" s="8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0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51"/>
      <c r="D162" s="152"/>
      <c r="F162" s="6"/>
      <c r="H162" s="6"/>
      <c r="I162" s="6"/>
      <c r="P162" s="82"/>
      <c r="Q162" s="82"/>
      <c r="R162" s="82"/>
      <c r="S162" s="8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0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51"/>
      <c r="D163" s="152"/>
      <c r="F163" s="6"/>
      <c r="H163" s="6"/>
      <c r="I163" s="6"/>
      <c r="P163" s="82"/>
      <c r="Q163" s="82"/>
      <c r="R163" s="82"/>
      <c r="S163" s="8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0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51"/>
      <c r="D164" s="152"/>
      <c r="F164" s="6"/>
      <c r="H164" s="6"/>
      <c r="I164" s="6"/>
      <c r="P164" s="82"/>
      <c r="Q164" s="82"/>
      <c r="R164" s="82"/>
      <c r="S164" s="8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0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51"/>
      <c r="D165" s="152"/>
      <c r="F165" s="6"/>
      <c r="H165" s="6"/>
      <c r="I165" s="6"/>
      <c r="P165" s="82"/>
      <c r="Q165" s="82"/>
      <c r="R165" s="82"/>
      <c r="S165" s="8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0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51"/>
      <c r="D166" s="152"/>
      <c r="F166" s="6"/>
      <c r="H166" s="6"/>
      <c r="I166" s="6"/>
      <c r="P166" s="82"/>
      <c r="Q166" s="82"/>
      <c r="R166" s="82"/>
      <c r="S166" s="8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0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51"/>
      <c r="D167" s="152"/>
      <c r="F167" s="6"/>
      <c r="H167" s="6"/>
      <c r="I167" s="6"/>
      <c r="P167" s="82"/>
      <c r="Q167" s="82"/>
      <c r="R167" s="82"/>
      <c r="S167" s="8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0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51"/>
      <c r="D168" s="152"/>
      <c r="F168" s="6"/>
      <c r="H168" s="6"/>
      <c r="I168" s="6"/>
      <c r="P168" s="82"/>
      <c r="Q168" s="82"/>
      <c r="R168" s="82"/>
      <c r="S168" s="8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0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51"/>
      <c r="D169" s="152"/>
      <c r="F169" s="6"/>
      <c r="H169" s="6"/>
      <c r="I169" s="6"/>
      <c r="P169" s="82"/>
      <c r="Q169" s="82"/>
      <c r="R169" s="82"/>
      <c r="S169" s="8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0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51"/>
      <c r="D170" s="152"/>
      <c r="F170" s="6"/>
      <c r="H170" s="6"/>
      <c r="I170" s="6"/>
      <c r="P170" s="82"/>
      <c r="Q170" s="82"/>
      <c r="R170" s="82"/>
      <c r="S170" s="8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0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51"/>
      <c r="D171" s="152"/>
      <c r="F171" s="6"/>
      <c r="H171" s="6"/>
      <c r="I171" s="6"/>
      <c r="P171" s="82"/>
      <c r="Q171" s="82"/>
      <c r="R171" s="82"/>
      <c r="S171" s="8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0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51"/>
      <c r="D172" s="152"/>
      <c r="F172" s="6"/>
      <c r="H172" s="6"/>
      <c r="I172" s="6"/>
      <c r="P172" s="82"/>
      <c r="Q172" s="82"/>
      <c r="R172" s="82"/>
      <c r="S172" s="8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0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51"/>
      <c r="D173" s="152"/>
      <c r="F173" s="6"/>
      <c r="H173" s="6"/>
      <c r="I173" s="6"/>
      <c r="P173" s="82"/>
      <c r="Q173" s="82"/>
      <c r="R173" s="82"/>
      <c r="S173" s="8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0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51"/>
      <c r="D174" s="152"/>
      <c r="F174" s="6"/>
      <c r="H174" s="6"/>
      <c r="I174" s="6"/>
      <c r="P174" s="82"/>
      <c r="Q174" s="82"/>
      <c r="R174" s="82"/>
      <c r="S174" s="8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0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51"/>
      <c r="D175" s="152"/>
      <c r="F175" s="6"/>
      <c r="H175" s="6"/>
      <c r="I175" s="6"/>
      <c r="P175" s="82"/>
      <c r="Q175" s="82"/>
      <c r="R175" s="82"/>
      <c r="S175" s="8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0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51"/>
      <c r="D176" s="152"/>
      <c r="F176" s="6"/>
      <c r="H176" s="6"/>
      <c r="I176" s="6"/>
      <c r="P176" s="82"/>
      <c r="Q176" s="82"/>
      <c r="R176" s="82"/>
      <c r="S176" s="8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0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51"/>
      <c r="D177" s="152"/>
      <c r="F177" s="6"/>
      <c r="H177" s="6"/>
      <c r="I177" s="6"/>
      <c r="P177" s="82"/>
      <c r="Q177" s="82"/>
      <c r="R177" s="82"/>
      <c r="S177" s="8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0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51"/>
      <c r="D178" s="152"/>
      <c r="F178" s="6"/>
      <c r="H178" s="6"/>
      <c r="I178" s="6"/>
      <c r="P178" s="82"/>
      <c r="Q178" s="82"/>
      <c r="R178" s="82"/>
      <c r="S178" s="8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0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51"/>
      <c r="D179" s="152"/>
      <c r="F179" s="6"/>
      <c r="H179" s="6"/>
      <c r="I179" s="6"/>
      <c r="P179" s="82"/>
      <c r="Q179" s="82"/>
      <c r="R179" s="82"/>
      <c r="S179" s="8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0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51"/>
      <c r="D180" s="152"/>
      <c r="F180" s="6"/>
      <c r="H180" s="6"/>
      <c r="I180" s="6"/>
      <c r="P180" s="82"/>
      <c r="Q180" s="82"/>
      <c r="R180" s="82"/>
      <c r="S180" s="8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0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51"/>
      <c r="D181" s="152"/>
      <c r="F181" s="6"/>
      <c r="H181" s="6"/>
      <c r="I181" s="6"/>
      <c r="P181" s="82"/>
      <c r="Q181" s="82"/>
      <c r="R181" s="82"/>
      <c r="S181" s="8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0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51"/>
      <c r="D182" s="152"/>
      <c r="F182" s="6"/>
      <c r="H182" s="6"/>
      <c r="I182" s="6"/>
      <c r="P182" s="82"/>
      <c r="Q182" s="82"/>
      <c r="R182" s="82"/>
      <c r="S182" s="8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0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51"/>
      <c r="D183" s="152"/>
      <c r="F183" s="6"/>
      <c r="H183" s="6"/>
      <c r="I183" s="6"/>
      <c r="P183" s="82"/>
      <c r="Q183" s="82"/>
      <c r="R183" s="82"/>
      <c r="S183" s="8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0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51"/>
      <c r="D184" s="152"/>
      <c r="F184" s="6"/>
      <c r="H184" s="6"/>
      <c r="I184" s="6"/>
      <c r="P184" s="82"/>
      <c r="Q184" s="82"/>
      <c r="R184" s="82"/>
      <c r="S184" s="8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0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51"/>
      <c r="D185" s="152"/>
      <c r="F185" s="6"/>
      <c r="H185" s="6"/>
      <c r="I185" s="6"/>
      <c r="P185" s="82"/>
      <c r="Q185" s="82"/>
      <c r="R185" s="82"/>
      <c r="S185" s="8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0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51"/>
      <c r="D186" s="152"/>
      <c r="F186" s="6"/>
      <c r="H186" s="6"/>
      <c r="I186" s="6"/>
      <c r="P186" s="82"/>
      <c r="Q186" s="82"/>
      <c r="R186" s="82"/>
      <c r="S186" s="8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0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51"/>
      <c r="D187" s="152"/>
      <c r="F187" s="6"/>
      <c r="H187" s="6"/>
      <c r="I187" s="6"/>
      <c r="P187" s="82"/>
      <c r="Q187" s="82"/>
      <c r="R187" s="82"/>
      <c r="S187" s="8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0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51"/>
      <c r="D188" s="152"/>
      <c r="F188" s="6"/>
      <c r="H188" s="6"/>
      <c r="I188" s="6"/>
      <c r="P188" s="82"/>
      <c r="Q188" s="82"/>
      <c r="R188" s="82"/>
      <c r="S188" s="8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0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51"/>
      <c r="D189" s="152"/>
      <c r="F189" s="6"/>
      <c r="H189" s="6"/>
      <c r="I189" s="6"/>
      <c r="P189" s="82"/>
      <c r="Q189" s="82"/>
      <c r="R189" s="82"/>
      <c r="S189" s="8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0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51"/>
      <c r="D190" s="152"/>
      <c r="F190" s="6"/>
      <c r="H190" s="6"/>
      <c r="I190" s="6"/>
      <c r="P190" s="82"/>
      <c r="Q190" s="82"/>
      <c r="R190" s="82"/>
      <c r="S190" s="8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0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51"/>
      <c r="D191" s="152"/>
      <c r="F191" s="6"/>
      <c r="H191" s="6"/>
      <c r="I191" s="6"/>
      <c r="P191" s="82"/>
      <c r="Q191" s="82"/>
      <c r="R191" s="82"/>
      <c r="S191" s="8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0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51"/>
      <c r="D192" s="152"/>
      <c r="F192" s="6"/>
      <c r="H192" s="6"/>
      <c r="I192" s="6"/>
      <c r="P192" s="82"/>
      <c r="Q192" s="82"/>
      <c r="R192" s="82"/>
      <c r="S192" s="8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0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51"/>
      <c r="D193" s="152"/>
      <c r="F193" s="6"/>
      <c r="H193" s="6"/>
      <c r="I193" s="6"/>
      <c r="P193" s="82"/>
      <c r="Q193" s="82"/>
      <c r="R193" s="82"/>
      <c r="S193" s="8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0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51"/>
      <c r="D194" s="152"/>
      <c r="F194" s="6"/>
      <c r="H194" s="6"/>
      <c r="I194" s="6"/>
      <c r="P194" s="82"/>
      <c r="Q194" s="82"/>
      <c r="R194" s="82"/>
      <c r="S194" s="8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0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51"/>
      <c r="D195" s="152"/>
      <c r="F195" s="6"/>
      <c r="H195" s="6"/>
      <c r="I195" s="6"/>
      <c r="P195" s="82"/>
      <c r="Q195" s="82"/>
      <c r="R195" s="82"/>
      <c r="S195" s="8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0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51"/>
      <c r="D196" s="152"/>
      <c r="F196" s="6"/>
      <c r="H196" s="6"/>
      <c r="I196" s="6"/>
      <c r="P196" s="82"/>
      <c r="Q196" s="82"/>
      <c r="R196" s="82"/>
      <c r="S196" s="8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0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51"/>
      <c r="D197" s="152"/>
      <c r="F197" s="6"/>
      <c r="H197" s="6"/>
      <c r="I197" s="6"/>
      <c r="P197" s="82"/>
      <c r="Q197" s="82"/>
      <c r="R197" s="82"/>
      <c r="S197" s="8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0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51"/>
      <c r="D198" s="152"/>
      <c r="F198" s="6"/>
      <c r="H198" s="6"/>
      <c r="I198" s="6"/>
      <c r="P198" s="82"/>
      <c r="Q198" s="82"/>
      <c r="R198" s="82"/>
      <c r="S198" s="8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0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51"/>
      <c r="D199" s="152"/>
      <c r="F199" s="6"/>
      <c r="H199" s="6"/>
      <c r="I199" s="6"/>
      <c r="P199" s="82"/>
      <c r="Q199" s="82"/>
      <c r="R199" s="82"/>
      <c r="S199" s="8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0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51"/>
      <c r="D200" s="152"/>
      <c r="F200" s="6"/>
      <c r="H200" s="6"/>
      <c r="I200" s="6"/>
      <c r="P200" s="82"/>
      <c r="Q200" s="82"/>
      <c r="R200" s="82"/>
      <c r="S200" s="8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0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51"/>
      <c r="D201" s="152"/>
      <c r="F201" s="6"/>
      <c r="H201" s="6"/>
      <c r="I201" s="6"/>
      <c r="P201" s="82"/>
      <c r="Q201" s="82"/>
      <c r="R201" s="82"/>
      <c r="S201" s="8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0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51"/>
      <c r="D202" s="152"/>
      <c r="F202" s="6"/>
      <c r="H202" s="6"/>
      <c r="I202" s="6"/>
      <c r="P202" s="82"/>
      <c r="Q202" s="82"/>
      <c r="R202" s="82"/>
      <c r="S202" s="8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0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51"/>
      <c r="D203" s="152"/>
      <c r="F203" s="6"/>
      <c r="H203" s="6"/>
      <c r="I203" s="6"/>
      <c r="P203" s="82"/>
      <c r="Q203" s="82"/>
      <c r="R203" s="82"/>
      <c r="S203" s="8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0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51"/>
      <c r="D204" s="152"/>
      <c r="F204" s="6"/>
      <c r="H204" s="6"/>
      <c r="I204" s="6"/>
      <c r="P204" s="82"/>
      <c r="Q204" s="82"/>
      <c r="R204" s="82"/>
      <c r="S204" s="8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0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51"/>
      <c r="D205" s="152"/>
      <c r="F205" s="6"/>
      <c r="H205" s="6"/>
      <c r="I205" s="6"/>
      <c r="P205" s="82"/>
      <c r="Q205" s="82"/>
      <c r="R205" s="82"/>
      <c r="S205" s="8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0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51"/>
      <c r="D206" s="152"/>
      <c r="F206" s="6"/>
      <c r="H206" s="6"/>
      <c r="I206" s="6"/>
      <c r="P206" s="82"/>
      <c r="Q206" s="82"/>
      <c r="R206" s="82"/>
      <c r="S206" s="8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0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51"/>
      <c r="D207" s="152"/>
      <c r="F207" s="6"/>
      <c r="H207" s="6"/>
      <c r="I207" s="6"/>
      <c r="P207" s="82"/>
      <c r="Q207" s="82"/>
      <c r="R207" s="82"/>
      <c r="S207" s="8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0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51"/>
      <c r="D208" s="152"/>
      <c r="F208" s="6"/>
      <c r="H208" s="6"/>
      <c r="I208" s="6"/>
      <c r="P208" s="82"/>
      <c r="Q208" s="82"/>
      <c r="R208" s="82"/>
      <c r="S208" s="8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0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51"/>
      <c r="D209" s="152"/>
      <c r="F209" s="6"/>
      <c r="H209" s="6"/>
      <c r="I209" s="6"/>
      <c r="P209" s="82"/>
      <c r="Q209" s="82"/>
      <c r="R209" s="82"/>
      <c r="S209" s="8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0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51"/>
      <c r="D210" s="152"/>
      <c r="F210" s="6"/>
      <c r="H210" s="6"/>
      <c r="I210" s="6"/>
      <c r="P210" s="82"/>
      <c r="Q210" s="82"/>
      <c r="R210" s="82"/>
      <c r="S210" s="8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0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51"/>
      <c r="D211" s="152"/>
      <c r="F211" s="6"/>
      <c r="H211" s="6"/>
      <c r="I211" s="6"/>
      <c r="P211" s="82"/>
      <c r="Q211" s="82"/>
      <c r="R211" s="82"/>
      <c r="S211" s="8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0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51"/>
      <c r="D212" s="152"/>
      <c r="F212" s="6"/>
      <c r="H212" s="6"/>
      <c r="I212" s="6"/>
      <c r="P212" s="82"/>
      <c r="Q212" s="82"/>
      <c r="R212" s="82"/>
      <c r="S212" s="8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0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51"/>
      <c r="D213" s="152"/>
      <c r="F213" s="6"/>
      <c r="H213" s="6"/>
      <c r="I213" s="6"/>
      <c r="P213" s="82"/>
      <c r="Q213" s="82"/>
      <c r="R213" s="82"/>
      <c r="S213" s="8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0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51"/>
      <c r="D214" s="152"/>
      <c r="F214" s="6"/>
      <c r="H214" s="6"/>
      <c r="I214" s="6"/>
      <c r="P214" s="82"/>
      <c r="Q214" s="82"/>
      <c r="R214" s="82"/>
      <c r="S214" s="8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0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51"/>
      <c r="D215" s="152"/>
      <c r="F215" s="6"/>
      <c r="H215" s="6"/>
      <c r="I215" s="6"/>
      <c r="P215" s="82"/>
      <c r="Q215" s="82"/>
      <c r="R215" s="82"/>
      <c r="S215" s="8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0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51"/>
      <c r="D216" s="152"/>
      <c r="F216" s="6"/>
      <c r="H216" s="6"/>
      <c r="I216" s="6"/>
      <c r="P216" s="82"/>
      <c r="Q216" s="82"/>
      <c r="R216" s="82"/>
      <c r="S216" s="8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0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51"/>
      <c r="D217" s="152"/>
      <c r="F217" s="6"/>
      <c r="H217" s="6"/>
      <c r="I217" s="6"/>
      <c r="P217" s="82"/>
      <c r="Q217" s="82"/>
      <c r="R217" s="82"/>
      <c r="S217" s="8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0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51"/>
      <c r="D218" s="152"/>
      <c r="F218" s="6"/>
      <c r="H218" s="6"/>
      <c r="I218" s="6"/>
      <c r="P218" s="82"/>
      <c r="Q218" s="82"/>
      <c r="R218" s="82"/>
      <c r="S218" s="8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0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51"/>
      <c r="D219" s="152"/>
      <c r="F219" s="6"/>
      <c r="H219" s="6"/>
      <c r="I219" s="6"/>
      <c r="P219" s="82"/>
      <c r="Q219" s="82"/>
      <c r="R219" s="82"/>
      <c r="S219" s="8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0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51"/>
      <c r="D220" s="152"/>
      <c r="F220" s="6"/>
      <c r="H220" s="6"/>
      <c r="I220" s="6"/>
      <c r="P220" s="82"/>
      <c r="Q220" s="82"/>
      <c r="R220" s="82"/>
      <c r="S220" s="8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0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51"/>
      <c r="D221" s="152"/>
      <c r="F221" s="6"/>
      <c r="H221" s="6"/>
      <c r="I221" s="6"/>
      <c r="P221" s="82"/>
      <c r="Q221" s="82"/>
      <c r="R221" s="82"/>
      <c r="S221" s="8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0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51"/>
      <c r="D222" s="152"/>
      <c r="F222" s="6"/>
      <c r="H222" s="6"/>
      <c r="I222" s="6"/>
      <c r="P222" s="82"/>
      <c r="Q222" s="82"/>
      <c r="R222" s="82"/>
      <c r="S222" s="8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0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51"/>
      <c r="D223" s="152"/>
      <c r="F223" s="6"/>
      <c r="H223" s="6"/>
      <c r="I223" s="6"/>
      <c r="P223" s="82"/>
      <c r="Q223" s="82"/>
      <c r="R223" s="82"/>
      <c r="S223" s="8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0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51"/>
      <c r="D224" s="152"/>
      <c r="F224" s="6"/>
      <c r="H224" s="6"/>
      <c r="I224" s="6"/>
      <c r="P224" s="82"/>
      <c r="Q224" s="82"/>
      <c r="R224" s="82"/>
      <c r="S224" s="8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0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51"/>
      <c r="D225" s="152"/>
      <c r="F225" s="6"/>
      <c r="H225" s="6"/>
      <c r="I225" s="6"/>
      <c r="P225" s="82"/>
      <c r="Q225" s="82"/>
      <c r="R225" s="82"/>
      <c r="S225" s="8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0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51"/>
      <c r="D226" s="152"/>
      <c r="F226" s="6"/>
      <c r="H226" s="6"/>
      <c r="I226" s="6"/>
      <c r="P226" s="82"/>
      <c r="Q226" s="82"/>
      <c r="R226" s="82"/>
      <c r="S226" s="8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0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51"/>
      <c r="D227" s="152"/>
      <c r="F227" s="6"/>
      <c r="H227" s="6"/>
      <c r="I227" s="6"/>
      <c r="P227" s="82"/>
      <c r="Q227" s="82"/>
      <c r="R227" s="82"/>
      <c r="S227" s="8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0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51"/>
      <c r="D228" s="152"/>
      <c r="F228" s="6"/>
      <c r="H228" s="6"/>
      <c r="I228" s="6"/>
      <c r="P228" s="82"/>
      <c r="Q228" s="82"/>
      <c r="R228" s="82"/>
      <c r="S228" s="8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0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51"/>
      <c r="D229" s="152"/>
      <c r="F229" s="6"/>
      <c r="H229" s="6"/>
      <c r="I229" s="6"/>
      <c r="P229" s="82"/>
      <c r="Q229" s="82"/>
      <c r="R229" s="82"/>
      <c r="S229" s="8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0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51"/>
      <c r="D230" s="152"/>
      <c r="F230" s="6"/>
      <c r="H230" s="6"/>
      <c r="I230" s="6"/>
      <c r="P230" s="82"/>
      <c r="Q230" s="82"/>
      <c r="R230" s="82"/>
      <c r="S230" s="8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0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51"/>
      <c r="D231" s="152"/>
      <c r="F231" s="6"/>
      <c r="H231" s="6"/>
      <c r="I231" s="6"/>
      <c r="P231" s="82"/>
      <c r="Q231" s="82"/>
      <c r="R231" s="82"/>
      <c r="S231" s="8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0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51"/>
      <c r="D232" s="152"/>
      <c r="F232" s="6"/>
      <c r="H232" s="6"/>
      <c r="I232" s="6"/>
      <c r="P232" s="82"/>
      <c r="Q232" s="82"/>
      <c r="R232" s="82"/>
      <c r="S232" s="8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0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51"/>
      <c r="D233" s="152"/>
      <c r="F233" s="6"/>
      <c r="H233" s="6"/>
      <c r="I233" s="6"/>
      <c r="P233" s="82"/>
      <c r="Q233" s="82"/>
      <c r="R233" s="82"/>
      <c r="S233" s="8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0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51"/>
      <c r="D234" s="152"/>
      <c r="F234" s="6"/>
      <c r="H234" s="6"/>
      <c r="I234" s="6"/>
      <c r="P234" s="82"/>
      <c r="Q234" s="82"/>
      <c r="R234" s="82"/>
      <c r="S234" s="8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0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51"/>
      <c r="D235" s="152"/>
      <c r="F235" s="6"/>
      <c r="H235" s="6"/>
      <c r="I235" s="6"/>
      <c r="P235" s="82"/>
      <c r="Q235" s="82"/>
      <c r="R235" s="82"/>
      <c r="S235" s="8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0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51"/>
      <c r="D236" s="152"/>
      <c r="F236" s="6"/>
      <c r="H236" s="6"/>
      <c r="I236" s="6"/>
      <c r="P236" s="82"/>
      <c r="Q236" s="82"/>
      <c r="R236" s="82"/>
      <c r="S236" s="8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0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51"/>
      <c r="D237" s="152"/>
      <c r="F237" s="6"/>
      <c r="H237" s="6"/>
      <c r="I237" s="6"/>
      <c r="P237" s="82"/>
      <c r="Q237" s="82"/>
      <c r="R237" s="82"/>
      <c r="S237" s="8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0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51"/>
      <c r="D238" s="152"/>
      <c r="F238" s="6"/>
      <c r="H238" s="6"/>
      <c r="I238" s="6"/>
      <c r="P238" s="82"/>
      <c r="Q238" s="82"/>
      <c r="R238" s="82"/>
      <c r="S238" s="8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0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51"/>
      <c r="D239" s="152"/>
      <c r="F239" s="6"/>
      <c r="H239" s="6"/>
      <c r="I239" s="6"/>
      <c r="P239" s="82"/>
      <c r="Q239" s="82"/>
      <c r="R239" s="82"/>
      <c r="S239" s="8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0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51"/>
      <c r="D240" s="152"/>
      <c r="F240" s="6"/>
      <c r="H240" s="6"/>
      <c r="I240" s="6"/>
      <c r="P240" s="82"/>
      <c r="Q240" s="82"/>
      <c r="R240" s="82"/>
      <c r="S240" s="8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0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51"/>
      <c r="D241" s="152"/>
      <c r="F241" s="6"/>
      <c r="H241" s="6"/>
      <c r="I241" s="6"/>
      <c r="P241" s="82"/>
      <c r="Q241" s="82"/>
      <c r="R241" s="82"/>
      <c r="S241" s="8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0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51"/>
      <c r="D242" s="152"/>
      <c r="F242" s="6"/>
      <c r="H242" s="6"/>
      <c r="I242" s="6"/>
      <c r="P242" s="82"/>
      <c r="Q242" s="82"/>
      <c r="R242" s="82"/>
      <c r="S242" s="8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0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51"/>
      <c r="D243" s="152"/>
      <c r="F243" s="6"/>
      <c r="H243" s="6"/>
      <c r="I243" s="6"/>
      <c r="P243" s="82"/>
      <c r="Q243" s="82"/>
      <c r="R243" s="82"/>
      <c r="S243" s="8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0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51"/>
      <c r="D244" s="152"/>
      <c r="F244" s="6"/>
      <c r="H244" s="6"/>
      <c r="I244" s="6"/>
      <c r="P244" s="82"/>
      <c r="Q244" s="82"/>
      <c r="R244" s="82"/>
      <c r="S244" s="8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0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51"/>
      <c r="D245" s="152"/>
      <c r="F245" s="6"/>
      <c r="H245" s="6"/>
      <c r="I245" s="6"/>
      <c r="P245" s="82"/>
      <c r="Q245" s="82"/>
      <c r="R245" s="82"/>
      <c r="S245" s="8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0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51"/>
      <c r="D246" s="152"/>
      <c r="F246" s="6"/>
      <c r="H246" s="6"/>
      <c r="I246" s="6"/>
      <c r="P246" s="82"/>
      <c r="Q246" s="82"/>
      <c r="R246" s="82"/>
      <c r="S246" s="8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0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51"/>
      <c r="D247" s="152"/>
      <c r="F247" s="6"/>
      <c r="H247" s="6"/>
      <c r="I247" s="6"/>
      <c r="P247" s="82"/>
      <c r="Q247" s="82"/>
      <c r="R247" s="82"/>
      <c r="S247" s="8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0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51"/>
      <c r="D248" s="152"/>
      <c r="F248" s="6"/>
      <c r="H248" s="6"/>
      <c r="I248" s="6"/>
      <c r="P248" s="82"/>
      <c r="Q248" s="82"/>
      <c r="R248" s="82"/>
      <c r="S248" s="8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0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51"/>
      <c r="D249" s="152"/>
      <c r="F249" s="6"/>
      <c r="H249" s="6"/>
      <c r="I249" s="6"/>
      <c r="P249" s="82"/>
      <c r="Q249" s="82"/>
      <c r="R249" s="82"/>
      <c r="S249" s="8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0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51"/>
      <c r="D250" s="152"/>
      <c r="F250" s="6"/>
      <c r="H250" s="6"/>
      <c r="I250" s="6"/>
      <c r="P250" s="82"/>
      <c r="Q250" s="82"/>
      <c r="R250" s="82"/>
      <c r="S250" s="8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0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51"/>
      <c r="D251" s="152"/>
      <c r="F251" s="6"/>
      <c r="H251" s="6"/>
      <c r="I251" s="6"/>
      <c r="P251" s="82"/>
      <c r="Q251" s="82"/>
      <c r="R251" s="82"/>
      <c r="S251" s="8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0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51"/>
      <c r="D252" s="152"/>
      <c r="F252" s="6"/>
      <c r="H252" s="6"/>
      <c r="I252" s="6"/>
      <c r="P252" s="82"/>
      <c r="Q252" s="82"/>
      <c r="R252" s="82"/>
      <c r="S252" s="8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0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51"/>
      <c r="D253" s="152"/>
      <c r="F253" s="6"/>
      <c r="H253" s="6"/>
      <c r="I253" s="6"/>
      <c r="P253" s="82"/>
      <c r="Q253" s="82"/>
      <c r="R253" s="82"/>
      <c r="S253" s="8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0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51"/>
      <c r="D254" s="152"/>
      <c r="F254" s="6"/>
      <c r="H254" s="6"/>
      <c r="I254" s="6"/>
      <c r="P254" s="82"/>
      <c r="Q254" s="82"/>
      <c r="R254" s="82"/>
      <c r="S254" s="8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0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51"/>
      <c r="D255" s="152"/>
      <c r="F255" s="6"/>
      <c r="H255" s="6"/>
      <c r="I255" s="6"/>
      <c r="P255" s="82"/>
      <c r="Q255" s="82"/>
      <c r="R255" s="82"/>
      <c r="S255" s="8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0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51"/>
      <c r="D256" s="152"/>
      <c r="F256" s="6"/>
      <c r="H256" s="6"/>
      <c r="I256" s="6"/>
      <c r="P256" s="82"/>
      <c r="Q256" s="82"/>
      <c r="R256" s="82"/>
      <c r="S256" s="8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0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51"/>
      <c r="D257" s="152"/>
      <c r="F257" s="6"/>
      <c r="H257" s="6"/>
      <c r="I257" s="6"/>
      <c r="P257" s="82"/>
      <c r="Q257" s="82"/>
      <c r="R257" s="82"/>
      <c r="S257" s="8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0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51"/>
      <c r="D258" s="152"/>
      <c r="F258" s="6"/>
      <c r="H258" s="6"/>
      <c r="I258" s="6"/>
      <c r="P258" s="82"/>
      <c r="Q258" s="82"/>
      <c r="R258" s="82"/>
      <c r="S258" s="8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0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51"/>
      <c r="D259" s="152"/>
      <c r="F259" s="6"/>
      <c r="H259" s="6"/>
      <c r="I259" s="6"/>
      <c r="P259" s="82"/>
      <c r="Q259" s="82"/>
      <c r="R259" s="82"/>
      <c r="S259" s="8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0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51"/>
      <c r="D260" s="152"/>
      <c r="F260" s="6"/>
      <c r="H260" s="6"/>
      <c r="I260" s="6"/>
      <c r="P260" s="82"/>
      <c r="Q260" s="82"/>
      <c r="R260" s="82"/>
      <c r="S260" s="8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0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51"/>
      <c r="D261" s="152"/>
      <c r="F261" s="6"/>
      <c r="H261" s="6"/>
      <c r="I261" s="6"/>
      <c r="P261" s="82"/>
      <c r="Q261" s="82"/>
      <c r="R261" s="82"/>
      <c r="S261" s="8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0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51"/>
      <c r="D262" s="152"/>
      <c r="F262" s="6"/>
      <c r="H262" s="6"/>
      <c r="I262" s="6"/>
      <c r="P262" s="82"/>
      <c r="Q262" s="82"/>
      <c r="R262" s="82"/>
      <c r="S262" s="8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0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51"/>
      <c r="D263" s="152"/>
      <c r="F263" s="6"/>
      <c r="H263" s="6"/>
      <c r="I263" s="6"/>
      <c r="P263" s="82"/>
      <c r="Q263" s="82"/>
      <c r="R263" s="82"/>
      <c r="S263" s="8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0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51"/>
      <c r="D264" s="152"/>
      <c r="F264" s="6"/>
      <c r="H264" s="6"/>
      <c r="I264" s="6"/>
      <c r="P264" s="82"/>
      <c r="Q264" s="82"/>
      <c r="R264" s="82"/>
      <c r="S264" s="8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0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51"/>
      <c r="D265" s="152"/>
      <c r="F265" s="6"/>
      <c r="H265" s="6"/>
      <c r="I265" s="6"/>
      <c r="P265" s="82"/>
      <c r="Q265" s="82"/>
      <c r="R265" s="82"/>
      <c r="S265" s="8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0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51"/>
      <c r="D266" s="152"/>
      <c r="F266" s="6"/>
      <c r="H266" s="6"/>
      <c r="I266" s="6"/>
      <c r="P266" s="82"/>
      <c r="Q266" s="82"/>
      <c r="R266" s="82"/>
      <c r="S266" s="8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0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51"/>
      <c r="D267" s="152"/>
      <c r="F267" s="6"/>
      <c r="H267" s="6"/>
      <c r="I267" s="6"/>
      <c r="P267" s="82"/>
      <c r="Q267" s="82"/>
      <c r="R267" s="82"/>
      <c r="S267" s="8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0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51"/>
      <c r="D268" s="152"/>
      <c r="F268" s="6"/>
      <c r="H268" s="6"/>
      <c r="I268" s="6"/>
      <c r="P268" s="82"/>
      <c r="Q268" s="82"/>
      <c r="R268" s="82"/>
      <c r="S268" s="8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0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51"/>
      <c r="D269" s="152"/>
      <c r="F269" s="6"/>
      <c r="H269" s="6"/>
      <c r="I269" s="6"/>
      <c r="P269" s="82"/>
      <c r="Q269" s="82"/>
      <c r="R269" s="82"/>
      <c r="S269" s="8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0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51"/>
      <c r="D270" s="152"/>
      <c r="F270" s="6"/>
      <c r="H270" s="6"/>
      <c r="I270" s="6"/>
      <c r="P270" s="82"/>
      <c r="Q270" s="82"/>
      <c r="R270" s="82"/>
      <c r="S270" s="8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0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51"/>
      <c r="D271" s="152"/>
      <c r="F271" s="6"/>
      <c r="H271" s="6"/>
      <c r="I271" s="6"/>
      <c r="P271" s="82"/>
      <c r="Q271" s="82"/>
      <c r="R271" s="82"/>
      <c r="S271" s="8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0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51"/>
      <c r="D272" s="152"/>
      <c r="F272" s="6"/>
      <c r="H272" s="6"/>
      <c r="I272" s="6"/>
      <c r="P272" s="82"/>
      <c r="Q272" s="82"/>
      <c r="R272" s="82"/>
      <c r="S272" s="8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0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51"/>
      <c r="D273" s="152"/>
      <c r="F273" s="6"/>
      <c r="H273" s="6"/>
      <c r="I273" s="6"/>
      <c r="P273" s="82"/>
      <c r="Q273" s="82"/>
      <c r="R273" s="82"/>
      <c r="S273" s="8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0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51"/>
      <c r="D274" s="152"/>
      <c r="F274" s="6"/>
      <c r="H274" s="6"/>
      <c r="I274" s="6"/>
      <c r="P274" s="82"/>
      <c r="Q274" s="82"/>
      <c r="R274" s="82"/>
      <c r="S274" s="8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0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51"/>
      <c r="D275" s="152"/>
      <c r="F275" s="6"/>
      <c r="H275" s="6"/>
      <c r="I275" s="6"/>
      <c r="P275" s="82"/>
      <c r="Q275" s="82"/>
      <c r="R275" s="82"/>
      <c r="S275" s="8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0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51"/>
      <c r="D276" s="152"/>
      <c r="F276" s="6"/>
      <c r="H276" s="6"/>
      <c r="I276" s="6"/>
      <c r="P276" s="82"/>
      <c r="Q276" s="82"/>
      <c r="R276" s="82"/>
      <c r="S276" s="8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0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51"/>
      <c r="D277" s="152"/>
      <c r="F277" s="6"/>
      <c r="H277" s="6"/>
      <c r="I277" s="6"/>
      <c r="P277" s="82"/>
      <c r="Q277" s="82"/>
      <c r="R277" s="82"/>
      <c r="S277" s="8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0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51"/>
      <c r="D278" s="152"/>
      <c r="F278" s="6"/>
      <c r="H278" s="6"/>
      <c r="I278" s="6"/>
      <c r="P278" s="82"/>
      <c r="Q278" s="82"/>
      <c r="R278" s="82"/>
      <c r="S278" s="8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0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51"/>
      <c r="D279" s="152"/>
      <c r="F279" s="6"/>
      <c r="H279" s="6"/>
      <c r="I279" s="6"/>
      <c r="P279" s="82"/>
      <c r="Q279" s="82"/>
      <c r="R279" s="82"/>
      <c r="S279" s="8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0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51"/>
      <c r="D280" s="152"/>
      <c r="F280" s="6"/>
      <c r="H280" s="6"/>
      <c r="I280" s="6"/>
      <c r="P280" s="82"/>
      <c r="Q280" s="82"/>
      <c r="R280" s="82"/>
      <c r="S280" s="8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0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51"/>
      <c r="D281" s="152"/>
      <c r="F281" s="6"/>
      <c r="H281" s="6"/>
      <c r="I281" s="6"/>
      <c r="P281" s="82"/>
      <c r="Q281" s="82"/>
      <c r="R281" s="82"/>
      <c r="S281" s="8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0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51"/>
      <c r="D282" s="152"/>
      <c r="F282" s="6"/>
      <c r="H282" s="6"/>
      <c r="I282" s="6"/>
      <c r="P282" s="82"/>
      <c r="Q282" s="82"/>
      <c r="R282" s="82"/>
      <c r="S282" s="8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0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51"/>
      <c r="D283" s="152"/>
      <c r="F283" s="6"/>
      <c r="H283" s="6"/>
      <c r="I283" s="6"/>
      <c r="P283" s="82"/>
      <c r="Q283" s="82"/>
      <c r="R283" s="82"/>
      <c r="S283" s="8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0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51"/>
      <c r="D284" s="152"/>
      <c r="F284" s="6"/>
      <c r="H284" s="6"/>
      <c r="I284" s="6"/>
      <c r="P284" s="82"/>
      <c r="Q284" s="82"/>
      <c r="R284" s="82"/>
      <c r="S284" s="8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0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51"/>
      <c r="D285" s="152"/>
      <c r="F285" s="6"/>
      <c r="H285" s="6"/>
      <c r="I285" s="6"/>
      <c r="P285" s="82"/>
      <c r="Q285" s="82"/>
      <c r="R285" s="82"/>
      <c r="S285" s="8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0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51"/>
      <c r="D286" s="152"/>
      <c r="F286" s="6"/>
      <c r="H286" s="6"/>
      <c r="I286" s="6"/>
      <c r="P286" s="82"/>
      <c r="Q286" s="82"/>
      <c r="R286" s="82"/>
      <c r="S286" s="8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0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51"/>
      <c r="D287" s="152"/>
      <c r="F287" s="6"/>
      <c r="H287" s="6"/>
      <c r="I287" s="6"/>
      <c r="P287" s="82"/>
      <c r="Q287" s="82"/>
      <c r="R287" s="82"/>
      <c r="S287" s="8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0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51"/>
      <c r="D288" s="152"/>
      <c r="F288" s="6"/>
      <c r="H288" s="6"/>
      <c r="I288" s="6"/>
      <c r="P288" s="82"/>
      <c r="Q288" s="82"/>
      <c r="R288" s="82"/>
      <c r="S288" s="8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0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51"/>
      <c r="D289" s="152"/>
      <c r="F289" s="6"/>
      <c r="H289" s="6"/>
      <c r="I289" s="6"/>
      <c r="P289" s="82"/>
      <c r="Q289" s="82"/>
      <c r="R289" s="82"/>
      <c r="S289" s="8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0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51"/>
      <c r="D290" s="152"/>
      <c r="F290" s="6"/>
      <c r="H290" s="6"/>
      <c r="I290" s="6"/>
      <c r="P290" s="82"/>
      <c r="Q290" s="82"/>
      <c r="R290" s="82"/>
      <c r="S290" s="8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0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51"/>
      <c r="D291" s="152"/>
      <c r="F291" s="6"/>
      <c r="H291" s="6"/>
      <c r="I291" s="6"/>
      <c r="P291" s="82"/>
      <c r="Q291" s="82"/>
      <c r="R291" s="82"/>
      <c r="S291" s="8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0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51"/>
      <c r="D292" s="152"/>
      <c r="F292" s="6"/>
      <c r="H292" s="6"/>
      <c r="I292" s="6"/>
      <c r="P292" s="82"/>
      <c r="Q292" s="82"/>
      <c r="R292" s="82"/>
      <c r="S292" s="8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0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51"/>
      <c r="D293" s="152"/>
      <c r="F293" s="6"/>
      <c r="H293" s="6"/>
      <c r="I293" s="6"/>
      <c r="P293" s="82"/>
      <c r="Q293" s="82"/>
      <c r="R293" s="82"/>
      <c r="S293" s="8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0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51"/>
      <c r="D294" s="152"/>
      <c r="F294" s="6"/>
      <c r="H294" s="6"/>
      <c r="I294" s="6"/>
      <c r="P294" s="82"/>
      <c r="Q294" s="82"/>
      <c r="R294" s="82"/>
      <c r="S294" s="8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0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51"/>
      <c r="D295" s="152"/>
      <c r="F295" s="6"/>
      <c r="H295" s="6"/>
      <c r="I295" s="6"/>
      <c r="P295" s="82"/>
      <c r="Q295" s="82"/>
      <c r="R295" s="82"/>
      <c r="S295" s="8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0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51"/>
      <c r="D296" s="152"/>
      <c r="F296" s="6"/>
      <c r="H296" s="6"/>
      <c r="I296" s="6"/>
      <c r="P296" s="82"/>
      <c r="Q296" s="82"/>
      <c r="R296" s="82"/>
      <c r="S296" s="8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0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51"/>
      <c r="D297" s="152"/>
      <c r="F297" s="6"/>
      <c r="H297" s="6"/>
      <c r="I297" s="6"/>
      <c r="P297" s="82"/>
      <c r="Q297" s="82"/>
      <c r="R297" s="82"/>
      <c r="S297" s="8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0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51"/>
      <c r="D298" s="152"/>
      <c r="F298" s="6"/>
      <c r="H298" s="6"/>
      <c r="I298" s="6"/>
      <c r="P298" s="82"/>
      <c r="Q298" s="82"/>
      <c r="R298" s="82"/>
      <c r="S298" s="8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0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51"/>
      <c r="D299" s="152"/>
      <c r="F299" s="6"/>
      <c r="H299" s="6"/>
      <c r="I299" s="6"/>
      <c r="P299" s="82"/>
      <c r="Q299" s="82"/>
      <c r="R299" s="82"/>
      <c r="S299" s="8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0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51"/>
      <c r="D300" s="152"/>
      <c r="F300" s="6"/>
      <c r="H300" s="6"/>
      <c r="I300" s="6"/>
      <c r="P300" s="82"/>
      <c r="Q300" s="82"/>
      <c r="R300" s="82"/>
      <c r="S300" s="8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0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51"/>
      <c r="D301" s="152"/>
      <c r="F301" s="6"/>
      <c r="H301" s="6"/>
      <c r="I301" s="6"/>
      <c r="P301" s="82"/>
      <c r="Q301" s="82"/>
      <c r="R301" s="82"/>
      <c r="S301" s="8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0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51"/>
      <c r="D302" s="152"/>
      <c r="F302" s="6"/>
      <c r="H302" s="6"/>
      <c r="I302" s="6"/>
      <c r="P302" s="82"/>
      <c r="Q302" s="82"/>
      <c r="R302" s="82"/>
      <c r="S302" s="8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0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51"/>
      <c r="D303" s="152"/>
      <c r="F303" s="6"/>
      <c r="H303" s="6"/>
      <c r="I303" s="6"/>
      <c r="P303" s="82"/>
      <c r="Q303" s="82"/>
      <c r="R303" s="82"/>
      <c r="S303" s="8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0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51"/>
      <c r="D304" s="152"/>
      <c r="F304" s="6"/>
      <c r="H304" s="6"/>
      <c r="I304" s="6"/>
      <c r="P304" s="82"/>
      <c r="Q304" s="82"/>
      <c r="R304" s="82"/>
      <c r="S304" s="8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0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51"/>
      <c r="D305" s="152"/>
      <c r="F305" s="6"/>
      <c r="H305" s="6"/>
      <c r="I305" s="6"/>
      <c r="P305" s="82"/>
      <c r="Q305" s="82"/>
      <c r="R305" s="82"/>
      <c r="S305" s="8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0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51"/>
      <c r="D306" s="152"/>
      <c r="F306" s="6"/>
      <c r="H306" s="6"/>
      <c r="I306" s="6"/>
      <c r="P306" s="82"/>
      <c r="Q306" s="82"/>
      <c r="R306" s="82"/>
      <c r="S306" s="8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0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51"/>
      <c r="D307" s="152"/>
      <c r="F307" s="6"/>
      <c r="H307" s="6"/>
      <c r="I307" s="6"/>
      <c r="P307" s="82"/>
      <c r="Q307" s="82"/>
      <c r="R307" s="82"/>
      <c r="S307" s="8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0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51"/>
      <c r="D308" s="152"/>
      <c r="F308" s="6"/>
      <c r="H308" s="6"/>
      <c r="I308" s="6"/>
      <c r="P308" s="82"/>
      <c r="Q308" s="82"/>
      <c r="R308" s="82"/>
      <c r="S308" s="8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0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51"/>
      <c r="D309" s="152"/>
      <c r="F309" s="6"/>
      <c r="H309" s="6"/>
      <c r="I309" s="6"/>
      <c r="P309" s="82"/>
      <c r="Q309" s="82"/>
      <c r="R309" s="82"/>
      <c r="S309" s="8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0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51"/>
      <c r="D310" s="152"/>
      <c r="F310" s="6"/>
      <c r="H310" s="6"/>
      <c r="I310" s="6"/>
      <c r="P310" s="82"/>
      <c r="Q310" s="82"/>
      <c r="R310" s="82"/>
      <c r="S310" s="8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0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51"/>
      <c r="D311" s="152"/>
      <c r="F311" s="6"/>
      <c r="H311" s="6"/>
      <c r="I311" s="6"/>
      <c r="P311" s="82"/>
      <c r="Q311" s="82"/>
      <c r="R311" s="82"/>
      <c r="S311" s="8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0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51"/>
      <c r="D312" s="152"/>
      <c r="F312" s="6"/>
      <c r="H312" s="6"/>
      <c r="I312" s="6"/>
      <c r="P312" s="82"/>
      <c r="Q312" s="82"/>
      <c r="R312" s="82"/>
      <c r="S312" s="8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0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51"/>
      <c r="D313" s="152"/>
      <c r="F313" s="6"/>
      <c r="H313" s="6"/>
      <c r="I313" s="6"/>
      <c r="P313" s="82"/>
      <c r="Q313" s="82"/>
      <c r="R313" s="82"/>
      <c r="S313" s="8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0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51"/>
      <c r="D314" s="152"/>
      <c r="F314" s="6"/>
      <c r="H314" s="6"/>
      <c r="I314" s="6"/>
      <c r="P314" s="82"/>
      <c r="Q314" s="82"/>
      <c r="R314" s="82"/>
      <c r="S314" s="8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0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51"/>
      <c r="D315" s="152"/>
      <c r="F315" s="6"/>
      <c r="H315" s="6"/>
      <c r="I315" s="6"/>
      <c r="P315" s="82"/>
      <c r="Q315" s="82"/>
      <c r="R315" s="82"/>
      <c r="S315" s="8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0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51"/>
      <c r="D316" s="152"/>
      <c r="F316" s="6"/>
      <c r="H316" s="6"/>
      <c r="I316" s="6"/>
      <c r="P316" s="82"/>
      <c r="Q316" s="82"/>
      <c r="R316" s="82"/>
      <c r="S316" s="8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0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51"/>
      <c r="D317" s="152"/>
      <c r="F317" s="6"/>
      <c r="H317" s="6"/>
      <c r="I317" s="6"/>
      <c r="P317" s="82"/>
      <c r="Q317" s="82"/>
      <c r="R317" s="82"/>
      <c r="S317" s="8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0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51"/>
      <c r="D318" s="152"/>
      <c r="F318" s="6"/>
      <c r="H318" s="6"/>
      <c r="I318" s="6"/>
      <c r="P318" s="82"/>
      <c r="Q318" s="82"/>
      <c r="R318" s="82"/>
      <c r="S318" s="8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0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51"/>
      <c r="D319" s="152"/>
      <c r="F319" s="6"/>
      <c r="H319" s="6"/>
      <c r="I319" s="6"/>
      <c r="P319" s="82"/>
      <c r="Q319" s="82"/>
      <c r="R319" s="82"/>
      <c r="S319" s="8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0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51"/>
      <c r="D320" s="152"/>
      <c r="F320" s="6"/>
      <c r="H320" s="6"/>
      <c r="I320" s="6"/>
      <c r="P320" s="82"/>
      <c r="Q320" s="82"/>
      <c r="R320" s="82"/>
      <c r="S320" s="8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0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51"/>
      <c r="D321" s="152"/>
      <c r="F321" s="6"/>
      <c r="H321" s="6"/>
      <c r="I321" s="6"/>
      <c r="P321" s="82"/>
      <c r="Q321" s="82"/>
      <c r="R321" s="82"/>
      <c r="S321" s="8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0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51"/>
      <c r="D322" s="152"/>
      <c r="F322" s="6"/>
      <c r="H322" s="6"/>
      <c r="I322" s="6"/>
      <c r="P322" s="82"/>
      <c r="Q322" s="82"/>
      <c r="R322" s="82"/>
      <c r="S322" s="8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0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51"/>
      <c r="D323" s="152"/>
      <c r="F323" s="6"/>
      <c r="H323" s="6"/>
      <c r="I323" s="6"/>
      <c r="P323" s="82"/>
      <c r="Q323" s="82"/>
      <c r="R323" s="82"/>
      <c r="S323" s="8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0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51"/>
      <c r="D324" s="152"/>
      <c r="F324" s="6"/>
      <c r="H324" s="6"/>
      <c r="I324" s="6"/>
      <c r="P324" s="82"/>
      <c r="Q324" s="82"/>
      <c r="R324" s="82"/>
      <c r="S324" s="8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0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51"/>
      <c r="D325" s="152"/>
      <c r="F325" s="6"/>
      <c r="H325" s="6"/>
      <c r="I325" s="6"/>
      <c r="P325" s="82"/>
      <c r="Q325" s="82"/>
      <c r="R325" s="82"/>
      <c r="S325" s="8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0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51"/>
      <c r="D326" s="152"/>
      <c r="F326" s="6"/>
      <c r="H326" s="6"/>
      <c r="I326" s="6"/>
      <c r="P326" s="82"/>
      <c r="Q326" s="82"/>
      <c r="R326" s="82"/>
      <c r="S326" s="8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0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51"/>
      <c r="D327" s="152"/>
      <c r="F327" s="6"/>
      <c r="H327" s="6"/>
      <c r="I327" s="6"/>
      <c r="P327" s="82"/>
      <c r="Q327" s="82"/>
      <c r="R327" s="82"/>
      <c r="S327" s="8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0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51"/>
      <c r="D328" s="152"/>
      <c r="F328" s="6"/>
      <c r="H328" s="6"/>
      <c r="I328" s="6"/>
      <c r="P328" s="82"/>
      <c r="Q328" s="82"/>
      <c r="R328" s="82"/>
      <c r="S328" s="8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0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51"/>
      <c r="D329" s="152"/>
      <c r="F329" s="6"/>
      <c r="H329" s="6"/>
      <c r="I329" s="6"/>
      <c r="P329" s="82"/>
      <c r="Q329" s="82"/>
      <c r="R329" s="82"/>
      <c r="S329" s="8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0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51"/>
      <c r="D330" s="152"/>
      <c r="F330" s="6"/>
      <c r="H330" s="6"/>
      <c r="I330" s="6"/>
      <c r="P330" s="82"/>
      <c r="Q330" s="82"/>
      <c r="R330" s="82"/>
      <c r="S330" s="8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0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51"/>
      <c r="D331" s="152"/>
      <c r="F331" s="6"/>
      <c r="H331" s="6"/>
      <c r="I331" s="6"/>
      <c r="P331" s="82"/>
      <c r="Q331" s="82"/>
      <c r="R331" s="82"/>
      <c r="S331" s="8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0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51"/>
      <c r="D332" s="152"/>
      <c r="F332" s="6"/>
      <c r="H332" s="6"/>
      <c r="I332" s="6"/>
      <c r="P332" s="82"/>
      <c r="Q332" s="82"/>
      <c r="R332" s="82"/>
      <c r="S332" s="8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0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51"/>
      <c r="D333" s="152"/>
      <c r="F333" s="6"/>
      <c r="H333" s="6"/>
      <c r="I333" s="6"/>
      <c r="P333" s="82"/>
      <c r="Q333" s="82"/>
      <c r="R333" s="82"/>
      <c r="S333" s="8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0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51"/>
      <c r="D334" s="152"/>
      <c r="F334" s="6"/>
      <c r="H334" s="6"/>
      <c r="I334" s="6"/>
      <c r="P334" s="82"/>
      <c r="Q334" s="82"/>
      <c r="R334" s="82"/>
      <c r="S334" s="8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0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51"/>
      <c r="D335" s="152"/>
      <c r="F335" s="6"/>
      <c r="H335" s="6"/>
      <c r="I335" s="6"/>
      <c r="P335" s="82"/>
      <c r="Q335" s="82"/>
      <c r="R335" s="82"/>
      <c r="S335" s="8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0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51"/>
      <c r="D336" s="152"/>
      <c r="F336" s="6"/>
      <c r="H336" s="6"/>
      <c r="I336" s="6"/>
      <c r="P336" s="82"/>
      <c r="Q336" s="82"/>
      <c r="R336" s="82"/>
      <c r="S336" s="8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0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51"/>
      <c r="D337" s="152"/>
      <c r="F337" s="6"/>
      <c r="H337" s="6"/>
      <c r="I337" s="6"/>
      <c r="P337" s="82"/>
      <c r="Q337" s="82"/>
      <c r="R337" s="82"/>
      <c r="S337" s="8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0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51"/>
      <c r="D338" s="152"/>
      <c r="F338" s="6"/>
      <c r="H338" s="6"/>
      <c r="I338" s="6"/>
      <c r="P338" s="82"/>
      <c r="Q338" s="82"/>
      <c r="R338" s="82"/>
      <c r="S338" s="8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0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51"/>
      <c r="D339" s="152"/>
      <c r="F339" s="6"/>
      <c r="H339" s="6"/>
      <c r="I339" s="6"/>
      <c r="P339" s="82"/>
      <c r="Q339" s="82"/>
      <c r="R339" s="82"/>
      <c r="S339" s="8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0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51"/>
      <c r="D340" s="152"/>
      <c r="F340" s="6"/>
      <c r="H340" s="6"/>
      <c r="I340" s="6"/>
      <c r="P340" s="82"/>
      <c r="Q340" s="82"/>
      <c r="R340" s="82"/>
      <c r="S340" s="8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0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51"/>
      <c r="D341" s="152"/>
      <c r="F341" s="6"/>
      <c r="H341" s="6"/>
      <c r="I341" s="6"/>
      <c r="P341" s="82"/>
      <c r="Q341" s="82"/>
      <c r="R341" s="82"/>
      <c r="S341" s="8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0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51"/>
      <c r="D342" s="152"/>
      <c r="F342" s="6"/>
      <c r="H342" s="6"/>
      <c r="I342" s="6"/>
      <c r="P342" s="82"/>
      <c r="Q342" s="82"/>
      <c r="R342" s="82"/>
      <c r="S342" s="8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0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51"/>
      <c r="D343" s="152"/>
      <c r="F343" s="6"/>
      <c r="H343" s="6"/>
      <c r="I343" s="6"/>
      <c r="P343" s="82"/>
      <c r="Q343" s="82"/>
      <c r="R343" s="82"/>
      <c r="S343" s="8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0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51"/>
      <c r="D344" s="152"/>
      <c r="F344" s="6"/>
      <c r="H344" s="6"/>
      <c r="I344" s="6"/>
      <c r="P344" s="82"/>
      <c r="Q344" s="82"/>
      <c r="R344" s="82"/>
      <c r="S344" s="8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0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51"/>
      <c r="D345" s="152"/>
      <c r="F345" s="6"/>
      <c r="H345" s="6"/>
      <c r="I345" s="6"/>
      <c r="P345" s="82"/>
      <c r="Q345" s="82"/>
      <c r="R345" s="82"/>
      <c r="S345" s="8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0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51"/>
      <c r="D346" s="152"/>
      <c r="F346" s="6"/>
      <c r="H346" s="6"/>
      <c r="I346" s="6"/>
      <c r="P346" s="82"/>
      <c r="Q346" s="82"/>
      <c r="R346" s="82"/>
      <c r="S346" s="8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0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51"/>
      <c r="D347" s="152"/>
      <c r="F347" s="6"/>
      <c r="H347" s="6"/>
      <c r="I347" s="6"/>
      <c r="P347" s="82"/>
      <c r="Q347" s="82"/>
      <c r="R347" s="82"/>
      <c r="S347" s="8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0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51"/>
      <c r="D348" s="152"/>
      <c r="F348" s="6"/>
      <c r="H348" s="6"/>
      <c r="I348" s="6"/>
      <c r="P348" s="82"/>
      <c r="Q348" s="82"/>
      <c r="R348" s="82"/>
      <c r="S348" s="8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0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51"/>
      <c r="D349" s="152"/>
      <c r="F349" s="6"/>
      <c r="H349" s="6"/>
      <c r="I349" s="6"/>
      <c r="P349" s="82"/>
      <c r="Q349" s="82"/>
      <c r="R349" s="82"/>
      <c r="S349" s="8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0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51"/>
      <c r="D350" s="152"/>
      <c r="F350" s="6"/>
      <c r="H350" s="6"/>
      <c r="I350" s="6"/>
      <c r="P350" s="82"/>
      <c r="Q350" s="82"/>
      <c r="R350" s="82"/>
      <c r="S350" s="8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0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51"/>
      <c r="D351" s="152"/>
      <c r="F351" s="6"/>
      <c r="H351" s="6"/>
      <c r="I351" s="6"/>
      <c r="P351" s="82"/>
      <c r="Q351" s="82"/>
      <c r="R351" s="82"/>
      <c r="S351" s="8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0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51"/>
      <c r="D352" s="152"/>
      <c r="F352" s="6"/>
      <c r="H352" s="6"/>
      <c r="I352" s="6"/>
      <c r="P352" s="82"/>
      <c r="Q352" s="82"/>
      <c r="R352" s="82"/>
      <c r="S352" s="8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0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51"/>
      <c r="D353" s="152"/>
      <c r="F353" s="6"/>
      <c r="H353" s="6"/>
      <c r="I353" s="6"/>
      <c r="P353" s="82"/>
      <c r="Q353" s="82"/>
      <c r="R353" s="82"/>
      <c r="S353" s="8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0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51"/>
      <c r="D354" s="152"/>
      <c r="F354" s="6"/>
      <c r="H354" s="6"/>
      <c r="I354" s="6"/>
      <c r="P354" s="82"/>
      <c r="Q354" s="82"/>
      <c r="R354" s="82"/>
      <c r="S354" s="8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0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51"/>
      <c r="D355" s="152"/>
      <c r="F355" s="6"/>
      <c r="H355" s="6"/>
      <c r="I355" s="6"/>
      <c r="P355" s="82"/>
      <c r="Q355" s="82"/>
      <c r="R355" s="82"/>
      <c r="S355" s="8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0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51"/>
      <c r="D356" s="152"/>
      <c r="F356" s="6"/>
      <c r="H356" s="6"/>
      <c r="I356" s="6"/>
      <c r="P356" s="82"/>
      <c r="Q356" s="82"/>
      <c r="R356" s="82"/>
      <c r="S356" s="8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0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51"/>
      <c r="D357" s="152"/>
      <c r="F357" s="6"/>
      <c r="H357" s="6"/>
      <c r="I357" s="6"/>
      <c r="P357" s="82"/>
      <c r="Q357" s="82"/>
      <c r="R357" s="82"/>
      <c r="S357" s="8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0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51"/>
      <c r="D358" s="152"/>
      <c r="F358" s="6"/>
      <c r="H358" s="6"/>
      <c r="I358" s="6"/>
      <c r="P358" s="82"/>
      <c r="Q358" s="82"/>
      <c r="R358" s="82"/>
      <c r="S358" s="8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0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51"/>
      <c r="D359" s="152"/>
      <c r="F359" s="6"/>
      <c r="H359" s="6"/>
      <c r="I359" s="6"/>
      <c r="P359" s="82"/>
      <c r="Q359" s="82"/>
      <c r="R359" s="82"/>
      <c r="S359" s="8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0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51"/>
      <c r="D360" s="152"/>
      <c r="F360" s="6"/>
      <c r="H360" s="6"/>
      <c r="I360" s="6"/>
      <c r="P360" s="82"/>
      <c r="Q360" s="82"/>
      <c r="R360" s="82"/>
      <c r="S360" s="8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0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51"/>
      <c r="D361" s="152"/>
      <c r="F361" s="6"/>
      <c r="H361" s="6"/>
      <c r="I361" s="6"/>
      <c r="P361" s="82"/>
      <c r="Q361" s="82"/>
      <c r="R361" s="82"/>
      <c r="S361" s="8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0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51"/>
      <c r="D362" s="152"/>
      <c r="F362" s="6"/>
      <c r="H362" s="6"/>
      <c r="I362" s="6"/>
      <c r="P362" s="82"/>
      <c r="Q362" s="82"/>
      <c r="R362" s="82"/>
      <c r="S362" s="8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0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51"/>
      <c r="D363" s="152"/>
      <c r="F363" s="6"/>
      <c r="H363" s="6"/>
      <c r="I363" s="6"/>
      <c r="P363" s="82"/>
      <c r="Q363" s="82"/>
      <c r="R363" s="82"/>
      <c r="S363" s="8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0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51"/>
      <c r="D364" s="152"/>
      <c r="F364" s="6"/>
      <c r="H364" s="6"/>
      <c r="I364" s="6"/>
      <c r="P364" s="82"/>
      <c r="Q364" s="82"/>
      <c r="R364" s="82"/>
      <c r="S364" s="8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0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51"/>
      <c r="D365" s="152"/>
      <c r="F365" s="6"/>
      <c r="H365" s="6"/>
      <c r="I365" s="6"/>
      <c r="P365" s="82"/>
      <c r="Q365" s="82"/>
      <c r="R365" s="82"/>
      <c r="S365" s="8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0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51"/>
      <c r="D366" s="152"/>
      <c r="F366" s="6"/>
      <c r="H366" s="6"/>
      <c r="I366" s="6"/>
      <c r="P366" s="82"/>
      <c r="Q366" s="82"/>
      <c r="R366" s="82"/>
      <c r="S366" s="8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0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51"/>
      <c r="D367" s="152"/>
      <c r="F367" s="6"/>
      <c r="H367" s="6"/>
      <c r="I367" s="6"/>
      <c r="P367" s="82"/>
      <c r="Q367" s="82"/>
      <c r="R367" s="82"/>
      <c r="S367" s="8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0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51"/>
      <c r="D368" s="152"/>
      <c r="F368" s="6"/>
      <c r="H368" s="6"/>
      <c r="I368" s="6"/>
      <c r="P368" s="82"/>
      <c r="Q368" s="82"/>
      <c r="R368" s="82"/>
      <c r="S368" s="8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0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51"/>
      <c r="D369" s="152"/>
      <c r="F369" s="6"/>
      <c r="H369" s="6"/>
      <c r="I369" s="6"/>
      <c r="P369" s="82"/>
      <c r="Q369" s="82"/>
      <c r="R369" s="82"/>
      <c r="S369" s="8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0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51"/>
      <c r="D370" s="152"/>
      <c r="F370" s="6"/>
      <c r="H370" s="6"/>
      <c r="I370" s="6"/>
      <c r="P370" s="82"/>
      <c r="Q370" s="82"/>
      <c r="R370" s="82"/>
      <c r="S370" s="8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0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51"/>
      <c r="D371" s="152"/>
      <c r="F371" s="6"/>
      <c r="H371" s="6"/>
      <c r="I371" s="6"/>
      <c r="P371" s="82"/>
      <c r="Q371" s="82"/>
      <c r="R371" s="82"/>
      <c r="S371" s="8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0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51"/>
      <c r="D372" s="152"/>
      <c r="F372" s="6"/>
      <c r="H372" s="6"/>
      <c r="I372" s="6"/>
      <c r="P372" s="82"/>
      <c r="Q372" s="82"/>
      <c r="R372" s="82"/>
      <c r="S372" s="8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0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51"/>
      <c r="D373" s="152"/>
      <c r="F373" s="6"/>
      <c r="H373" s="6"/>
      <c r="I373" s="6"/>
      <c r="P373" s="82"/>
      <c r="Q373" s="82"/>
      <c r="R373" s="82"/>
      <c r="S373" s="8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0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51"/>
      <c r="D374" s="152"/>
      <c r="F374" s="6"/>
      <c r="H374" s="6"/>
      <c r="I374" s="6"/>
      <c r="P374" s="82"/>
      <c r="Q374" s="82"/>
      <c r="R374" s="82"/>
      <c r="S374" s="8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0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51"/>
      <c r="D375" s="152"/>
      <c r="F375" s="6"/>
      <c r="H375" s="6"/>
      <c r="I375" s="6"/>
      <c r="P375" s="82"/>
      <c r="Q375" s="82"/>
      <c r="R375" s="82"/>
      <c r="S375" s="8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0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51"/>
      <c r="D376" s="152"/>
      <c r="F376" s="6"/>
      <c r="H376" s="6"/>
      <c r="I376" s="6"/>
      <c r="P376" s="82"/>
      <c r="Q376" s="82"/>
      <c r="R376" s="82"/>
      <c r="S376" s="8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0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51"/>
      <c r="D377" s="152"/>
      <c r="F377" s="6"/>
      <c r="H377" s="6"/>
      <c r="I377" s="6"/>
      <c r="P377" s="82"/>
      <c r="Q377" s="82"/>
      <c r="R377" s="82"/>
      <c r="S377" s="8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0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51"/>
      <c r="D378" s="152"/>
      <c r="F378" s="6"/>
      <c r="H378" s="6"/>
      <c r="I378" s="6"/>
      <c r="P378" s="82"/>
      <c r="Q378" s="82"/>
      <c r="R378" s="82"/>
      <c r="S378" s="8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0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51"/>
      <c r="D379" s="152"/>
      <c r="F379" s="6"/>
      <c r="H379" s="6"/>
      <c r="I379" s="6"/>
      <c r="P379" s="82"/>
      <c r="Q379" s="82"/>
      <c r="R379" s="82"/>
      <c r="S379" s="8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0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51"/>
      <c r="D380" s="152"/>
      <c r="F380" s="6"/>
      <c r="H380" s="6"/>
      <c r="I380" s="6"/>
      <c r="P380" s="82"/>
      <c r="Q380" s="82"/>
      <c r="R380" s="82"/>
      <c r="S380" s="8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0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51"/>
      <c r="D381" s="152"/>
      <c r="F381" s="6"/>
      <c r="H381" s="6"/>
      <c r="I381" s="6"/>
      <c r="P381" s="82"/>
      <c r="Q381" s="82"/>
      <c r="R381" s="82"/>
      <c r="S381" s="8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0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51"/>
      <c r="D382" s="152"/>
      <c r="F382" s="6"/>
      <c r="H382" s="6"/>
      <c r="I382" s="6"/>
      <c r="P382" s="82"/>
      <c r="Q382" s="82"/>
      <c r="R382" s="82"/>
      <c r="S382" s="8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0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51"/>
      <c r="D383" s="152"/>
      <c r="F383" s="6"/>
      <c r="H383" s="6"/>
      <c r="I383" s="6"/>
      <c r="P383" s="82"/>
      <c r="Q383" s="82"/>
      <c r="R383" s="82"/>
      <c r="S383" s="8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0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51"/>
      <c r="D384" s="152"/>
      <c r="F384" s="6"/>
      <c r="H384" s="6"/>
      <c r="I384" s="6"/>
      <c r="P384" s="82"/>
      <c r="Q384" s="82"/>
      <c r="R384" s="82"/>
      <c r="S384" s="8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0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51"/>
      <c r="D385" s="152"/>
      <c r="F385" s="6"/>
      <c r="H385" s="6"/>
      <c r="I385" s="6"/>
      <c r="P385" s="82"/>
      <c r="Q385" s="82"/>
      <c r="R385" s="82"/>
      <c r="S385" s="8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0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51"/>
      <c r="D386" s="152"/>
      <c r="F386" s="6"/>
      <c r="H386" s="6"/>
      <c r="I386" s="6"/>
      <c r="P386" s="82"/>
      <c r="Q386" s="82"/>
      <c r="R386" s="82"/>
      <c r="S386" s="8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0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51"/>
      <c r="D387" s="152"/>
      <c r="F387" s="6"/>
      <c r="H387" s="6"/>
      <c r="I387" s="6"/>
      <c r="P387" s="82"/>
      <c r="Q387" s="82"/>
      <c r="R387" s="82"/>
      <c r="S387" s="8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0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51"/>
      <c r="D388" s="152"/>
      <c r="F388" s="6"/>
      <c r="H388" s="6"/>
      <c r="I388" s="6"/>
      <c r="P388" s="82"/>
      <c r="Q388" s="82"/>
      <c r="R388" s="82"/>
      <c r="S388" s="8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0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51"/>
      <c r="D389" s="152"/>
      <c r="F389" s="6"/>
      <c r="H389" s="6"/>
      <c r="I389" s="6"/>
      <c r="P389" s="82"/>
      <c r="Q389" s="82"/>
      <c r="R389" s="82"/>
      <c r="S389" s="8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0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51"/>
      <c r="D390" s="152"/>
      <c r="F390" s="6"/>
      <c r="H390" s="6"/>
      <c r="I390" s="6"/>
      <c r="P390" s="82"/>
      <c r="Q390" s="82"/>
      <c r="R390" s="82"/>
      <c r="S390" s="8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0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51"/>
      <c r="D391" s="152"/>
      <c r="F391" s="6"/>
      <c r="H391" s="6"/>
      <c r="I391" s="6"/>
      <c r="P391" s="82"/>
      <c r="Q391" s="82"/>
      <c r="R391" s="82"/>
      <c r="S391" s="8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0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51"/>
      <c r="D392" s="152"/>
      <c r="F392" s="6"/>
      <c r="H392" s="6"/>
      <c r="I392" s="6"/>
      <c r="P392" s="82"/>
      <c r="Q392" s="82"/>
      <c r="R392" s="82"/>
      <c r="S392" s="8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0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51"/>
      <c r="D393" s="152"/>
      <c r="F393" s="6"/>
      <c r="H393" s="6"/>
      <c r="I393" s="6"/>
      <c r="P393" s="82"/>
      <c r="Q393" s="82"/>
      <c r="R393" s="82"/>
      <c r="S393" s="8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0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51"/>
      <c r="D394" s="152"/>
      <c r="F394" s="6"/>
      <c r="H394" s="6"/>
      <c r="I394" s="6"/>
      <c r="P394" s="82"/>
      <c r="Q394" s="82"/>
      <c r="R394" s="82"/>
      <c r="S394" s="8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0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51"/>
      <c r="D395" s="152"/>
      <c r="F395" s="6"/>
      <c r="H395" s="6"/>
      <c r="I395" s="6"/>
      <c r="P395" s="82"/>
      <c r="Q395" s="82"/>
      <c r="R395" s="82"/>
      <c r="S395" s="8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0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51"/>
      <c r="D396" s="152"/>
      <c r="F396" s="6"/>
      <c r="H396" s="6"/>
      <c r="I396" s="6"/>
      <c r="P396" s="82"/>
      <c r="Q396" s="82"/>
      <c r="R396" s="82"/>
      <c r="S396" s="8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0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51"/>
      <c r="D397" s="152"/>
      <c r="F397" s="6"/>
      <c r="H397" s="6"/>
      <c r="I397" s="6"/>
      <c r="P397" s="82"/>
      <c r="Q397" s="82"/>
      <c r="R397" s="82"/>
      <c r="S397" s="8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0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51"/>
      <c r="D398" s="152"/>
      <c r="F398" s="6"/>
      <c r="H398" s="6"/>
      <c r="I398" s="6"/>
      <c r="P398" s="82"/>
      <c r="Q398" s="82"/>
      <c r="R398" s="82"/>
      <c r="S398" s="8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0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51"/>
      <c r="D399" s="152"/>
      <c r="F399" s="6"/>
      <c r="H399" s="6"/>
      <c r="I399" s="6"/>
      <c r="P399" s="82"/>
      <c r="Q399" s="82"/>
      <c r="R399" s="82"/>
      <c r="S399" s="8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0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51"/>
      <c r="D400" s="152"/>
      <c r="F400" s="6"/>
      <c r="H400" s="6"/>
      <c r="I400" s="6"/>
      <c r="P400" s="82"/>
      <c r="Q400" s="82"/>
      <c r="R400" s="82"/>
      <c r="S400" s="8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0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51"/>
      <c r="D401" s="152"/>
      <c r="F401" s="6"/>
      <c r="H401" s="6"/>
      <c r="I401" s="6"/>
      <c r="P401" s="82"/>
      <c r="Q401" s="82"/>
      <c r="R401" s="82"/>
      <c r="S401" s="8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0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51"/>
      <c r="D402" s="152"/>
      <c r="F402" s="6"/>
      <c r="H402" s="6"/>
      <c r="I402" s="6"/>
      <c r="P402" s="82"/>
      <c r="Q402" s="82"/>
      <c r="R402" s="82"/>
      <c r="S402" s="8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0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51"/>
      <c r="D403" s="152"/>
      <c r="F403" s="6"/>
      <c r="H403" s="6"/>
      <c r="I403" s="6"/>
      <c r="P403" s="82"/>
      <c r="Q403" s="82"/>
      <c r="R403" s="82"/>
      <c r="S403" s="8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0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51"/>
      <c r="D404" s="152"/>
      <c r="F404" s="6"/>
      <c r="H404" s="6"/>
      <c r="I404" s="6"/>
      <c r="P404" s="82"/>
      <c r="Q404" s="82"/>
      <c r="R404" s="82"/>
      <c r="S404" s="8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0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51"/>
      <c r="D405" s="152"/>
      <c r="F405" s="6"/>
      <c r="H405" s="6"/>
      <c r="I405" s="6"/>
      <c r="P405" s="82"/>
      <c r="Q405" s="82"/>
      <c r="R405" s="82"/>
      <c r="S405" s="8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0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51"/>
      <c r="D406" s="152"/>
      <c r="F406" s="6"/>
      <c r="H406" s="6"/>
      <c r="I406" s="6"/>
      <c r="P406" s="82"/>
      <c r="Q406" s="82"/>
      <c r="R406" s="82"/>
      <c r="S406" s="8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0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51"/>
      <c r="D407" s="152"/>
      <c r="F407" s="6"/>
      <c r="H407" s="6"/>
      <c r="I407" s="6"/>
      <c r="P407" s="82"/>
      <c r="Q407" s="82"/>
      <c r="R407" s="82"/>
      <c r="S407" s="8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0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51"/>
      <c r="D408" s="152"/>
      <c r="F408" s="6"/>
      <c r="H408" s="6"/>
      <c r="I408" s="6"/>
      <c r="P408" s="82"/>
      <c r="Q408" s="82"/>
      <c r="R408" s="82"/>
      <c r="S408" s="8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0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51"/>
      <c r="D409" s="152"/>
      <c r="F409" s="6"/>
      <c r="H409" s="6"/>
      <c r="I409" s="6"/>
      <c r="P409" s="82"/>
      <c r="Q409" s="82"/>
      <c r="R409" s="82"/>
      <c r="S409" s="8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0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51"/>
      <c r="D410" s="152"/>
      <c r="F410" s="6"/>
      <c r="H410" s="6"/>
      <c r="I410" s="6"/>
      <c r="P410" s="82"/>
      <c r="Q410" s="82"/>
      <c r="R410" s="82"/>
      <c r="S410" s="8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0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51"/>
      <c r="D411" s="152"/>
      <c r="F411" s="6"/>
      <c r="H411" s="6"/>
      <c r="I411" s="6"/>
      <c r="P411" s="82"/>
      <c r="Q411" s="82"/>
      <c r="R411" s="82"/>
      <c r="S411" s="8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0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51"/>
      <c r="D412" s="152"/>
      <c r="F412" s="6"/>
      <c r="H412" s="6"/>
      <c r="I412" s="6"/>
      <c r="P412" s="82"/>
      <c r="Q412" s="82"/>
      <c r="R412" s="82"/>
      <c r="S412" s="8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0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51"/>
      <c r="D413" s="152"/>
      <c r="F413" s="6"/>
      <c r="H413" s="6"/>
      <c r="I413" s="6"/>
      <c r="P413" s="82"/>
      <c r="Q413" s="82"/>
      <c r="R413" s="82"/>
      <c r="S413" s="8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0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51"/>
      <c r="D414" s="152"/>
      <c r="F414" s="6"/>
      <c r="H414" s="6"/>
      <c r="I414" s="6"/>
      <c r="P414" s="82"/>
      <c r="Q414" s="82"/>
      <c r="R414" s="82"/>
      <c r="S414" s="8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0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51"/>
      <c r="D415" s="152"/>
      <c r="F415" s="6"/>
      <c r="H415" s="6"/>
      <c r="I415" s="6"/>
      <c r="P415" s="82"/>
      <c r="Q415" s="82"/>
      <c r="R415" s="82"/>
      <c r="S415" s="8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0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51"/>
      <c r="D416" s="152"/>
      <c r="F416" s="6"/>
      <c r="H416" s="6"/>
      <c r="I416" s="6"/>
      <c r="P416" s="82"/>
      <c r="Q416" s="82"/>
      <c r="R416" s="82"/>
      <c r="S416" s="8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0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51"/>
      <c r="D417" s="152"/>
      <c r="F417" s="6"/>
      <c r="H417" s="6"/>
      <c r="I417" s="6"/>
      <c r="P417" s="82"/>
      <c r="Q417" s="82"/>
      <c r="R417" s="82"/>
      <c r="S417" s="8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0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51"/>
      <c r="D418" s="152"/>
      <c r="F418" s="6"/>
      <c r="H418" s="6"/>
      <c r="I418" s="6"/>
      <c r="P418" s="82"/>
      <c r="Q418" s="82"/>
      <c r="R418" s="82"/>
      <c r="S418" s="8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0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51"/>
      <c r="D419" s="152"/>
      <c r="F419" s="6"/>
      <c r="H419" s="6"/>
      <c r="I419" s="6"/>
      <c r="P419" s="82"/>
      <c r="Q419" s="82"/>
      <c r="R419" s="82"/>
      <c r="S419" s="8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0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51"/>
      <c r="D420" s="152"/>
      <c r="F420" s="6"/>
      <c r="H420" s="6"/>
      <c r="I420" s="6"/>
      <c r="P420" s="82"/>
      <c r="Q420" s="82"/>
      <c r="R420" s="82"/>
      <c r="S420" s="8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0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51"/>
      <c r="D421" s="152"/>
      <c r="F421" s="6"/>
      <c r="H421" s="6"/>
      <c r="I421" s="6"/>
      <c r="P421" s="82"/>
      <c r="Q421" s="82"/>
      <c r="R421" s="82"/>
      <c r="S421" s="8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0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51"/>
      <c r="D422" s="152"/>
      <c r="F422" s="6"/>
      <c r="H422" s="6"/>
      <c r="I422" s="6"/>
      <c r="P422" s="82"/>
      <c r="Q422" s="82"/>
      <c r="R422" s="82"/>
      <c r="S422" s="8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0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51"/>
      <c r="D423" s="152"/>
      <c r="F423" s="6"/>
      <c r="H423" s="6"/>
      <c r="I423" s="6"/>
      <c r="P423" s="82"/>
      <c r="Q423" s="82"/>
      <c r="R423" s="82"/>
      <c r="S423" s="8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0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51"/>
      <c r="D424" s="152"/>
      <c r="F424" s="6"/>
      <c r="H424" s="6"/>
      <c r="I424" s="6"/>
      <c r="P424" s="82"/>
      <c r="Q424" s="82"/>
      <c r="R424" s="82"/>
      <c r="S424" s="8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0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51"/>
      <c r="D425" s="152"/>
      <c r="F425" s="6"/>
      <c r="H425" s="6"/>
      <c r="I425" s="6"/>
      <c r="P425" s="82"/>
      <c r="Q425" s="82"/>
      <c r="R425" s="82"/>
      <c r="S425" s="8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0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51"/>
      <c r="D426" s="152"/>
      <c r="F426" s="6"/>
      <c r="H426" s="6"/>
      <c r="I426" s="6"/>
      <c r="P426" s="82"/>
      <c r="Q426" s="82"/>
      <c r="R426" s="82"/>
      <c r="S426" s="8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0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51"/>
      <c r="D427" s="152"/>
      <c r="F427" s="6"/>
      <c r="H427" s="6"/>
      <c r="I427" s="6"/>
      <c r="P427" s="82"/>
      <c r="Q427" s="82"/>
      <c r="R427" s="82"/>
      <c r="S427" s="8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0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51"/>
      <c r="D428" s="152"/>
      <c r="F428" s="6"/>
      <c r="H428" s="6"/>
      <c r="I428" s="6"/>
      <c r="P428" s="82"/>
      <c r="Q428" s="82"/>
      <c r="R428" s="82"/>
      <c r="S428" s="8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0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51"/>
      <c r="D429" s="152"/>
      <c r="F429" s="6"/>
      <c r="H429" s="6"/>
      <c r="I429" s="6"/>
      <c r="P429" s="82"/>
      <c r="Q429" s="82"/>
      <c r="R429" s="82"/>
      <c r="S429" s="8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0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51"/>
      <c r="D430" s="152"/>
      <c r="F430" s="6"/>
      <c r="H430" s="6"/>
      <c r="I430" s="6"/>
      <c r="P430" s="82"/>
      <c r="Q430" s="82"/>
      <c r="R430" s="82"/>
      <c r="S430" s="8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0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51"/>
      <c r="D431" s="152"/>
      <c r="F431" s="6"/>
      <c r="H431" s="6"/>
      <c r="I431" s="6"/>
      <c r="P431" s="82"/>
      <c r="Q431" s="82"/>
      <c r="R431" s="82"/>
      <c r="S431" s="8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0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51"/>
      <c r="D432" s="152"/>
      <c r="F432" s="6"/>
      <c r="H432" s="6"/>
      <c r="I432" s="6"/>
      <c r="P432" s="82"/>
      <c r="Q432" s="82"/>
      <c r="R432" s="82"/>
      <c r="S432" s="8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0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51"/>
      <c r="D433" s="152"/>
      <c r="F433" s="6"/>
      <c r="H433" s="6"/>
      <c r="I433" s="6"/>
      <c r="P433" s="82"/>
      <c r="Q433" s="82"/>
      <c r="R433" s="82"/>
      <c r="S433" s="8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0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51"/>
      <c r="D434" s="152"/>
      <c r="F434" s="6"/>
      <c r="H434" s="6"/>
      <c r="I434" s="6"/>
      <c r="P434" s="82"/>
      <c r="Q434" s="82"/>
      <c r="R434" s="82"/>
      <c r="S434" s="8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0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51"/>
      <c r="D435" s="152"/>
      <c r="F435" s="6"/>
      <c r="H435" s="6"/>
      <c r="I435" s="6"/>
      <c r="P435" s="82"/>
      <c r="Q435" s="82"/>
      <c r="R435" s="82"/>
      <c r="S435" s="8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0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51"/>
      <c r="D436" s="152"/>
      <c r="F436" s="6"/>
      <c r="H436" s="6"/>
      <c r="I436" s="6"/>
      <c r="P436" s="82"/>
      <c r="Q436" s="82"/>
      <c r="R436" s="82"/>
      <c r="S436" s="8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0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51"/>
      <c r="D437" s="152"/>
      <c r="F437" s="6"/>
      <c r="H437" s="6"/>
      <c r="I437" s="6"/>
      <c r="P437" s="82"/>
      <c r="Q437" s="82"/>
      <c r="R437" s="82"/>
      <c r="S437" s="8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0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51"/>
      <c r="D438" s="152"/>
      <c r="F438" s="6"/>
      <c r="H438" s="6"/>
      <c r="I438" s="6"/>
      <c r="P438" s="82"/>
      <c r="Q438" s="82"/>
      <c r="R438" s="82"/>
      <c r="S438" s="8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0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51"/>
      <c r="D439" s="152"/>
      <c r="F439" s="6"/>
      <c r="H439" s="6"/>
      <c r="I439" s="6"/>
      <c r="P439" s="82"/>
      <c r="Q439" s="82"/>
      <c r="R439" s="82"/>
      <c r="S439" s="8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0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51"/>
      <c r="D440" s="152"/>
      <c r="F440" s="6"/>
      <c r="H440" s="6"/>
      <c r="I440" s="6"/>
      <c r="P440" s="82"/>
      <c r="Q440" s="82"/>
      <c r="R440" s="82"/>
      <c r="S440" s="8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0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51"/>
      <c r="D441" s="152"/>
      <c r="F441" s="6"/>
      <c r="H441" s="6"/>
      <c r="I441" s="6"/>
      <c r="P441" s="82"/>
      <c r="Q441" s="82"/>
      <c r="R441" s="82"/>
      <c r="S441" s="8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0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51"/>
      <c r="D442" s="152"/>
      <c r="F442" s="6"/>
      <c r="H442" s="6"/>
      <c r="I442" s="6"/>
      <c r="P442" s="82"/>
      <c r="Q442" s="82"/>
      <c r="R442" s="82"/>
      <c r="S442" s="8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0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51"/>
      <c r="D443" s="152"/>
      <c r="F443" s="6"/>
      <c r="H443" s="6"/>
      <c r="I443" s="6"/>
      <c r="P443" s="82"/>
      <c r="Q443" s="82"/>
      <c r="R443" s="82"/>
      <c r="S443" s="8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0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51"/>
      <c r="D444" s="152"/>
      <c r="F444" s="6"/>
      <c r="H444" s="6"/>
      <c r="I444" s="6"/>
      <c r="P444" s="82"/>
      <c r="Q444" s="82"/>
      <c r="R444" s="82"/>
      <c r="S444" s="8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0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51"/>
      <c r="D445" s="152"/>
      <c r="F445" s="6"/>
      <c r="H445" s="6"/>
      <c r="I445" s="6"/>
      <c r="P445" s="82"/>
      <c r="Q445" s="82"/>
      <c r="R445" s="82"/>
      <c r="S445" s="8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0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51"/>
      <c r="D446" s="152"/>
      <c r="F446" s="6"/>
      <c r="H446" s="6"/>
      <c r="I446" s="6"/>
      <c r="P446" s="82"/>
      <c r="Q446" s="82"/>
      <c r="R446" s="82"/>
      <c r="S446" s="8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0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51"/>
      <c r="D447" s="152"/>
      <c r="F447" s="6"/>
      <c r="H447" s="6"/>
      <c r="I447" s="6"/>
      <c r="P447" s="82"/>
      <c r="Q447" s="82"/>
      <c r="R447" s="82"/>
      <c r="S447" s="8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0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51"/>
      <c r="D448" s="152"/>
      <c r="F448" s="6"/>
      <c r="H448" s="6"/>
      <c r="I448" s="6"/>
      <c r="P448" s="82"/>
      <c r="Q448" s="82"/>
      <c r="R448" s="82"/>
      <c r="S448" s="8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0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51"/>
      <c r="D449" s="152"/>
      <c r="F449" s="6"/>
      <c r="H449" s="6"/>
      <c r="I449" s="6"/>
      <c r="P449" s="82"/>
      <c r="Q449" s="82"/>
      <c r="R449" s="82"/>
      <c r="S449" s="8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0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51"/>
      <c r="D450" s="152"/>
      <c r="F450" s="6"/>
      <c r="H450" s="6"/>
      <c r="I450" s="6"/>
      <c r="P450" s="82"/>
      <c r="Q450" s="82"/>
      <c r="R450" s="82"/>
      <c r="S450" s="8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0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51"/>
      <c r="D451" s="152"/>
      <c r="F451" s="6"/>
      <c r="H451" s="6"/>
      <c r="I451" s="6"/>
      <c r="P451" s="82"/>
      <c r="Q451" s="82"/>
      <c r="R451" s="82"/>
      <c r="S451" s="8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0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51"/>
      <c r="D452" s="152"/>
      <c r="F452" s="6"/>
      <c r="H452" s="6"/>
      <c r="I452" s="6"/>
      <c r="P452" s="82"/>
      <c r="Q452" s="82"/>
      <c r="R452" s="82"/>
      <c r="S452" s="8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0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51"/>
      <c r="D453" s="152"/>
      <c r="F453" s="6"/>
      <c r="H453" s="6"/>
      <c r="I453" s="6"/>
      <c r="P453" s="82"/>
      <c r="Q453" s="82"/>
      <c r="R453" s="82"/>
      <c r="S453" s="8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0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51"/>
      <c r="D454" s="152"/>
      <c r="F454" s="6"/>
      <c r="H454" s="6"/>
      <c r="I454" s="6"/>
      <c r="P454" s="82"/>
      <c r="Q454" s="82"/>
      <c r="R454" s="82"/>
      <c r="S454" s="8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0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51"/>
      <c r="D455" s="152"/>
      <c r="F455" s="6"/>
      <c r="H455" s="6"/>
      <c r="I455" s="6"/>
      <c r="P455" s="82"/>
      <c r="Q455" s="82"/>
      <c r="R455" s="82"/>
      <c r="S455" s="8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0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51"/>
      <c r="D456" s="152"/>
      <c r="F456" s="6"/>
      <c r="H456" s="6"/>
      <c r="I456" s="6"/>
      <c r="P456" s="82"/>
      <c r="Q456" s="82"/>
      <c r="R456" s="82"/>
      <c r="S456" s="8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0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51"/>
      <c r="D457" s="152"/>
      <c r="F457" s="6"/>
      <c r="H457" s="6"/>
      <c r="I457" s="6"/>
      <c r="P457" s="82"/>
      <c r="Q457" s="82"/>
      <c r="R457" s="82"/>
      <c r="S457" s="8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0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51"/>
      <c r="D458" s="152"/>
      <c r="F458" s="6"/>
      <c r="H458" s="6"/>
      <c r="I458" s="6"/>
      <c r="P458" s="82"/>
      <c r="Q458" s="82"/>
      <c r="R458" s="82"/>
      <c r="S458" s="8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0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51"/>
      <c r="D459" s="152"/>
      <c r="F459" s="6"/>
      <c r="H459" s="6"/>
      <c r="I459" s="6"/>
      <c r="P459" s="82"/>
      <c r="Q459" s="82"/>
      <c r="R459" s="82"/>
      <c r="S459" s="8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0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51"/>
      <c r="D460" s="152"/>
      <c r="F460" s="6"/>
      <c r="H460" s="6"/>
      <c r="I460" s="6"/>
      <c r="P460" s="82"/>
      <c r="Q460" s="82"/>
      <c r="R460" s="82"/>
      <c r="S460" s="8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0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51"/>
      <c r="D461" s="152"/>
      <c r="F461" s="6"/>
      <c r="H461" s="6"/>
      <c r="I461" s="6"/>
      <c r="P461" s="82"/>
      <c r="Q461" s="82"/>
      <c r="R461" s="82"/>
      <c r="S461" s="8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0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51"/>
      <c r="D462" s="152"/>
      <c r="F462" s="6"/>
      <c r="H462" s="6"/>
      <c r="I462" s="6"/>
      <c r="P462" s="82"/>
      <c r="Q462" s="82"/>
      <c r="R462" s="82"/>
      <c r="S462" s="8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0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51"/>
      <c r="D463" s="152"/>
      <c r="F463" s="6"/>
      <c r="H463" s="6"/>
      <c r="I463" s="6"/>
      <c r="P463" s="82"/>
      <c r="Q463" s="82"/>
      <c r="R463" s="82"/>
      <c r="S463" s="8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0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51"/>
      <c r="D464" s="152"/>
      <c r="F464" s="6"/>
      <c r="H464" s="6"/>
      <c r="I464" s="6"/>
      <c r="P464" s="82"/>
      <c r="Q464" s="82"/>
      <c r="R464" s="82"/>
      <c r="S464" s="8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0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51"/>
      <c r="D465" s="152"/>
      <c r="F465" s="6"/>
      <c r="H465" s="6"/>
      <c r="I465" s="6"/>
      <c r="P465" s="82"/>
      <c r="Q465" s="82"/>
      <c r="R465" s="82"/>
      <c r="S465" s="8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0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51"/>
      <c r="D466" s="152"/>
      <c r="F466" s="6"/>
      <c r="H466" s="6"/>
      <c r="I466" s="6"/>
      <c r="P466" s="82"/>
      <c r="Q466" s="82"/>
      <c r="R466" s="82"/>
      <c r="S466" s="8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0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51"/>
      <c r="D467" s="152"/>
      <c r="F467" s="6"/>
      <c r="H467" s="6"/>
      <c r="I467" s="6"/>
      <c r="P467" s="82"/>
      <c r="Q467" s="82"/>
      <c r="R467" s="82"/>
      <c r="S467" s="8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0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51"/>
      <c r="D468" s="152"/>
      <c r="F468" s="6"/>
      <c r="H468" s="6"/>
      <c r="I468" s="6"/>
      <c r="P468" s="82"/>
      <c r="Q468" s="82"/>
      <c r="R468" s="82"/>
      <c r="S468" s="8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0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51"/>
      <c r="D469" s="152"/>
      <c r="F469" s="6"/>
      <c r="H469" s="6"/>
      <c r="I469" s="6"/>
      <c r="P469" s="82"/>
      <c r="Q469" s="82"/>
      <c r="R469" s="82"/>
      <c r="S469" s="8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0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51"/>
      <c r="D470" s="152"/>
      <c r="F470" s="6"/>
      <c r="H470" s="6"/>
      <c r="I470" s="6"/>
      <c r="P470" s="82"/>
      <c r="Q470" s="82"/>
      <c r="R470" s="82"/>
      <c r="S470" s="8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0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51"/>
      <c r="D471" s="152"/>
      <c r="F471" s="6"/>
      <c r="H471" s="6"/>
      <c r="I471" s="6"/>
      <c r="P471" s="82"/>
      <c r="Q471" s="82"/>
      <c r="R471" s="82"/>
      <c r="S471" s="8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0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51"/>
      <c r="D472" s="152"/>
      <c r="F472" s="6"/>
      <c r="H472" s="6"/>
      <c r="I472" s="6"/>
      <c r="P472" s="82"/>
      <c r="Q472" s="82"/>
      <c r="R472" s="82"/>
      <c r="S472" s="8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0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51"/>
      <c r="D473" s="152"/>
      <c r="F473" s="6"/>
      <c r="H473" s="6"/>
      <c r="I473" s="6"/>
      <c r="P473" s="82"/>
      <c r="Q473" s="82"/>
      <c r="R473" s="82"/>
      <c r="S473" s="8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0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51"/>
      <c r="D474" s="152"/>
      <c r="F474" s="6"/>
      <c r="H474" s="6"/>
      <c r="I474" s="6"/>
      <c r="P474" s="82"/>
      <c r="Q474" s="82"/>
      <c r="R474" s="82"/>
      <c r="S474" s="8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0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51"/>
      <c r="D475" s="152"/>
      <c r="F475" s="6"/>
      <c r="H475" s="6"/>
      <c r="I475" s="6"/>
      <c r="P475" s="82"/>
      <c r="Q475" s="82"/>
      <c r="R475" s="82"/>
      <c r="S475" s="8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0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51"/>
      <c r="D476" s="152"/>
      <c r="F476" s="6"/>
      <c r="H476" s="6"/>
      <c r="I476" s="6"/>
      <c r="P476" s="82"/>
      <c r="Q476" s="82"/>
      <c r="R476" s="82"/>
      <c r="S476" s="8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0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51"/>
      <c r="D477" s="152"/>
      <c r="F477" s="6"/>
      <c r="H477" s="6"/>
      <c r="I477" s="6"/>
      <c r="P477" s="82"/>
      <c r="Q477" s="82"/>
      <c r="R477" s="82"/>
      <c r="S477" s="8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0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51"/>
      <c r="D478" s="152"/>
      <c r="F478" s="6"/>
      <c r="H478" s="6"/>
      <c r="I478" s="6"/>
      <c r="P478" s="82"/>
      <c r="Q478" s="82"/>
      <c r="R478" s="82"/>
      <c r="S478" s="8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0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51"/>
      <c r="D479" s="152"/>
      <c r="F479" s="6"/>
      <c r="H479" s="6"/>
      <c r="I479" s="6"/>
      <c r="P479" s="82"/>
      <c r="Q479" s="82"/>
      <c r="R479" s="82"/>
      <c r="S479" s="8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0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51"/>
      <c r="D480" s="152"/>
      <c r="F480" s="6"/>
      <c r="H480" s="6"/>
      <c r="I480" s="6"/>
      <c r="P480" s="82"/>
      <c r="Q480" s="82"/>
      <c r="R480" s="82"/>
      <c r="S480" s="8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0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51"/>
      <c r="D481" s="152"/>
      <c r="F481" s="6"/>
      <c r="H481" s="6"/>
      <c r="I481" s="6"/>
      <c r="P481" s="82"/>
      <c r="Q481" s="82"/>
      <c r="R481" s="82"/>
      <c r="S481" s="8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0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51"/>
      <c r="D482" s="152"/>
      <c r="F482" s="6"/>
      <c r="H482" s="6"/>
      <c r="I482" s="6"/>
      <c r="P482" s="82"/>
      <c r="Q482" s="82"/>
      <c r="R482" s="82"/>
      <c r="S482" s="8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0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51"/>
      <c r="D483" s="152"/>
      <c r="F483" s="6"/>
      <c r="H483" s="6"/>
      <c r="I483" s="6"/>
      <c r="P483" s="82"/>
      <c r="Q483" s="82"/>
      <c r="R483" s="82"/>
      <c r="S483" s="8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0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51"/>
      <c r="D484" s="152"/>
      <c r="F484" s="6"/>
      <c r="H484" s="6"/>
      <c r="I484" s="6"/>
      <c r="P484" s="82"/>
      <c r="Q484" s="82"/>
      <c r="R484" s="82"/>
      <c r="S484" s="8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0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51"/>
      <c r="D485" s="152"/>
      <c r="F485" s="6"/>
      <c r="H485" s="6"/>
      <c r="I485" s="6"/>
      <c r="P485" s="82"/>
      <c r="Q485" s="82"/>
      <c r="R485" s="82"/>
      <c r="S485" s="8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0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51"/>
      <c r="D486" s="152"/>
      <c r="F486" s="6"/>
      <c r="H486" s="6"/>
      <c r="I486" s="6"/>
      <c r="P486" s="82"/>
      <c r="Q486" s="82"/>
      <c r="R486" s="82"/>
      <c r="S486" s="8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0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51"/>
      <c r="D487" s="152"/>
      <c r="F487" s="6"/>
      <c r="H487" s="6"/>
      <c r="I487" s="6"/>
      <c r="P487" s="82"/>
      <c r="Q487" s="82"/>
      <c r="R487" s="82"/>
      <c r="S487" s="8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0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51"/>
      <c r="D488" s="152"/>
      <c r="F488" s="6"/>
      <c r="H488" s="6"/>
      <c r="I488" s="6"/>
      <c r="P488" s="82"/>
      <c r="Q488" s="82"/>
      <c r="R488" s="82"/>
      <c r="S488" s="8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0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51"/>
      <c r="D489" s="152"/>
      <c r="F489" s="6"/>
      <c r="H489" s="6"/>
      <c r="I489" s="6"/>
      <c r="P489" s="82"/>
      <c r="Q489" s="82"/>
      <c r="R489" s="82"/>
      <c r="S489" s="8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0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51"/>
      <c r="D490" s="152"/>
      <c r="F490" s="6"/>
      <c r="H490" s="6"/>
      <c r="I490" s="6"/>
      <c r="P490" s="82"/>
      <c r="Q490" s="82"/>
      <c r="R490" s="82"/>
      <c r="S490" s="8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0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51"/>
      <c r="D491" s="152"/>
      <c r="F491" s="6"/>
      <c r="H491" s="6"/>
      <c r="I491" s="6"/>
      <c r="P491" s="82"/>
      <c r="Q491" s="82"/>
      <c r="R491" s="82"/>
      <c r="S491" s="8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0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51"/>
      <c r="D492" s="152"/>
      <c r="F492" s="6"/>
      <c r="H492" s="6"/>
      <c r="I492" s="6"/>
      <c r="P492" s="82"/>
      <c r="Q492" s="82"/>
      <c r="R492" s="82"/>
      <c r="S492" s="8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0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51"/>
      <c r="D493" s="152"/>
      <c r="F493" s="6"/>
      <c r="H493" s="6"/>
      <c r="I493" s="6"/>
      <c r="P493" s="82"/>
      <c r="Q493" s="82"/>
      <c r="R493" s="82"/>
      <c r="S493" s="8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0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51"/>
      <c r="D494" s="152"/>
      <c r="F494" s="6"/>
      <c r="H494" s="6"/>
      <c r="I494" s="6"/>
      <c r="P494" s="82"/>
      <c r="Q494" s="82"/>
      <c r="R494" s="82"/>
      <c r="S494" s="8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0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51"/>
      <c r="D495" s="152"/>
      <c r="F495" s="6"/>
      <c r="H495" s="6"/>
      <c r="I495" s="6"/>
      <c r="P495" s="82"/>
      <c r="Q495" s="82"/>
      <c r="R495" s="82"/>
      <c r="S495" s="8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0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51"/>
      <c r="D496" s="152"/>
      <c r="F496" s="6"/>
      <c r="H496" s="6"/>
      <c r="I496" s="6"/>
      <c r="P496" s="82"/>
      <c r="Q496" s="82"/>
      <c r="R496" s="82"/>
      <c r="S496" s="8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0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51"/>
      <c r="D497" s="152"/>
      <c r="F497" s="6"/>
      <c r="H497" s="6"/>
      <c r="I497" s="6"/>
      <c r="P497" s="82"/>
      <c r="Q497" s="82"/>
      <c r="R497" s="82"/>
      <c r="S497" s="8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0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51"/>
      <c r="D498" s="152"/>
      <c r="F498" s="6"/>
      <c r="H498" s="6"/>
      <c r="I498" s="6"/>
      <c r="P498" s="82"/>
      <c r="Q498" s="82"/>
      <c r="R498" s="82"/>
      <c r="S498" s="8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0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51"/>
      <c r="D499" s="152"/>
      <c r="F499" s="6"/>
      <c r="H499" s="6"/>
      <c r="I499" s="6"/>
      <c r="P499" s="82"/>
      <c r="Q499" s="82"/>
      <c r="R499" s="82"/>
      <c r="S499" s="8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0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51"/>
      <c r="D500" s="152"/>
      <c r="F500" s="6"/>
      <c r="H500" s="6"/>
      <c r="I500" s="6"/>
      <c r="P500" s="82"/>
      <c r="Q500" s="82"/>
      <c r="R500" s="82"/>
      <c r="S500" s="8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0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VFJ9SrTQZ5Giwa48CiyefAYtqakgK+r2ZcM84EQ/vtbZALvf2OrrDqBA9F9QFd6go7xSpPPjSiLMdXJlClNWow==" saltValue="8cPcQaigFawW7S+wtquk+g==" spinCount="100000" sheet="1" objects="1" scenarios="1"/>
  <autoFilter ref="AG19:AX136" xr:uid="{00000000-0009-0000-0000-000002000000}">
    <filterColumn colId="10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8" customWidth="1"/>
    <col min="2" max="2" width="60.5703125" style="38" bestFit="1" customWidth="1"/>
    <col min="3" max="3" width="3.5703125" style="38" customWidth="1"/>
    <col min="4" max="4" width="14.85546875" style="2" customWidth="1"/>
    <col min="5" max="5" width="5.5703125" style="2" customWidth="1"/>
    <col min="6" max="6" width="14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8" customWidth="1"/>
    <col min="12" max="12" width="10.42578125" style="38" customWidth="1"/>
    <col min="13" max="13" width="11.42578125" style="38" customWidth="1"/>
    <col min="14" max="16384" width="11.42578125" style="38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3" t="s">
        <v>95</v>
      </c>
      <c r="C2" s="61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64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99" customFormat="1" ht="12" customHeight="1" x14ac:dyDescent="0.2">
      <c r="A4" s="100"/>
      <c r="B4" s="260" t="s">
        <v>9</v>
      </c>
      <c r="C4" s="100"/>
      <c r="D4" s="495">
        <f>Deckblatt_WWH!C4</f>
        <v>0</v>
      </c>
      <c r="E4" s="496"/>
      <c r="F4" s="496"/>
      <c r="G4" s="496"/>
      <c r="H4" s="498"/>
      <c r="I4" s="101"/>
      <c r="J4" s="101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</row>
    <row r="5" spans="1:100" s="99" customFormat="1" ht="12" customHeight="1" x14ac:dyDescent="0.2">
      <c r="A5" s="100"/>
      <c r="B5" s="260" t="s">
        <v>169</v>
      </c>
      <c r="C5" s="100"/>
      <c r="D5" s="489">
        <f>Deckblatt_WWH!C5</f>
        <v>0</v>
      </c>
      <c r="E5" s="490"/>
      <c r="F5" s="490"/>
      <c r="G5" s="490"/>
      <c r="H5" s="491"/>
      <c r="I5" s="102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</row>
    <row r="6" spans="1:100" s="99" customFormat="1" ht="12" customHeight="1" x14ac:dyDescent="0.2">
      <c r="A6" s="100"/>
      <c r="B6" s="265" t="s">
        <v>460</v>
      </c>
      <c r="C6" s="100"/>
      <c r="D6" s="489">
        <f>Deckblatt_WWH!C6</f>
        <v>0</v>
      </c>
      <c r="E6" s="490"/>
      <c r="F6" s="490"/>
      <c r="G6" s="490"/>
      <c r="H6" s="491"/>
      <c r="I6" s="102"/>
      <c r="J6" s="100"/>
      <c r="K6" s="100" t="s">
        <v>70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</row>
    <row r="7" spans="1:100" s="99" customFormat="1" ht="12" customHeight="1" x14ac:dyDescent="0.2">
      <c r="A7" s="100"/>
      <c r="B7" s="265" t="s">
        <v>71</v>
      </c>
      <c r="C7" s="100"/>
      <c r="D7" s="489">
        <f>Deckblatt_WWH!C7</f>
        <v>0</v>
      </c>
      <c r="E7" s="490"/>
      <c r="F7" s="490"/>
      <c r="G7" s="490"/>
      <c r="H7" s="491"/>
      <c r="I7" s="102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</row>
    <row r="8" spans="1:100" s="99" customFormat="1" ht="12" customHeight="1" x14ac:dyDescent="0.2">
      <c r="A8" s="100"/>
      <c r="B8" s="265" t="s">
        <v>13</v>
      </c>
      <c r="C8" s="100"/>
      <c r="D8" s="489">
        <f>Deckblatt_WWH!C8</f>
        <v>0</v>
      </c>
      <c r="E8" s="490"/>
      <c r="F8" s="490"/>
      <c r="G8" s="490"/>
      <c r="H8" s="491"/>
      <c r="I8" s="102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</row>
    <row r="9" spans="1:100" s="99" customFormat="1" ht="12" customHeight="1" x14ac:dyDescent="0.2">
      <c r="A9" s="100"/>
      <c r="B9" s="265" t="s">
        <v>38</v>
      </c>
      <c r="C9" s="100"/>
      <c r="D9" s="489">
        <f>Deckblatt_WWH!C9</f>
        <v>0</v>
      </c>
      <c r="E9" s="490"/>
      <c r="F9" s="490"/>
      <c r="G9" s="490"/>
      <c r="H9" s="491"/>
      <c r="I9" s="102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</row>
    <row r="10" spans="1:100" s="99" customFormat="1" ht="12" customHeight="1" x14ac:dyDescent="0.2">
      <c r="A10" s="100"/>
      <c r="B10" s="265" t="s">
        <v>160</v>
      </c>
      <c r="C10" s="100"/>
      <c r="D10" s="489">
        <f>Deckblatt_WWH!C10</f>
        <v>0</v>
      </c>
      <c r="E10" s="490"/>
      <c r="F10" s="490"/>
      <c r="G10" s="490"/>
      <c r="H10" s="491"/>
      <c r="I10" s="102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</row>
    <row r="11" spans="1:100" s="99" customFormat="1" ht="12" customHeight="1" x14ac:dyDescent="0.2">
      <c r="A11" s="100"/>
      <c r="B11" s="261" t="s">
        <v>180</v>
      </c>
      <c r="C11" s="100"/>
      <c r="D11" s="489">
        <f>Deckblatt_WWH!C11</f>
        <v>0</v>
      </c>
      <c r="E11" s="490"/>
      <c r="F11" s="490"/>
      <c r="G11" s="490"/>
      <c r="H11" s="491"/>
      <c r="I11" s="102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</row>
    <row r="12" spans="1:100" s="99" customFormat="1" ht="12" customHeight="1" x14ac:dyDescent="0.2">
      <c r="A12" s="100"/>
      <c r="B12" s="261" t="s">
        <v>181</v>
      </c>
      <c r="C12" s="100"/>
      <c r="D12" s="489">
        <f>Deckblatt_WWH!C12</f>
        <v>0</v>
      </c>
      <c r="E12" s="490"/>
      <c r="F12" s="490"/>
      <c r="G12" s="490"/>
      <c r="H12" s="491"/>
      <c r="I12" s="10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</row>
    <row r="13" spans="1:100" s="99" customFormat="1" ht="12" customHeight="1" thickBot="1" x14ac:dyDescent="0.25">
      <c r="A13" s="100"/>
      <c r="B13" s="265" t="s">
        <v>101</v>
      </c>
      <c r="C13" s="100"/>
      <c r="D13" s="492">
        <f>Deckblatt_WWH!C13</f>
        <v>0</v>
      </c>
      <c r="E13" s="493"/>
      <c r="F13" s="493"/>
      <c r="G13" s="493"/>
      <c r="H13" s="494"/>
      <c r="I13" s="102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</row>
    <row r="14" spans="1:100" ht="18" customHeight="1" thickBot="1" x14ac:dyDescent="0.25">
      <c r="A14" s="6"/>
      <c r="B14" s="266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1" customFormat="1" ht="26.45" customHeight="1" thickBot="1" x14ac:dyDescent="0.25">
      <c r="B15" s="412"/>
      <c r="C15" s="413"/>
      <c r="D15" s="414" t="s">
        <v>112</v>
      </c>
      <c r="E15" s="415"/>
      <c r="F15" s="404" t="s">
        <v>347</v>
      </c>
      <c r="G15" s="415"/>
      <c r="H15" s="416" t="s">
        <v>23</v>
      </c>
      <c r="I15" s="417"/>
      <c r="J15" s="417"/>
    </row>
    <row r="16" spans="1:100" s="80" customFormat="1" ht="18" customHeight="1" thickBot="1" x14ac:dyDescent="0.25">
      <c r="B16" s="270"/>
      <c r="C16" s="34"/>
      <c r="D16" s="271"/>
      <c r="E16" s="271"/>
      <c r="F16" s="271"/>
      <c r="G16" s="271"/>
      <c r="H16" s="74"/>
      <c r="I16" s="74"/>
      <c r="J16" s="74"/>
    </row>
    <row r="17" spans="1:100" s="80" customFormat="1" ht="18" customHeight="1" thickBot="1" x14ac:dyDescent="0.25">
      <c r="B17" s="36" t="s">
        <v>111</v>
      </c>
      <c r="C17" s="273"/>
      <c r="D17" s="351">
        <f>SUM(D19,D24)</f>
        <v>0</v>
      </c>
      <c r="E17" s="271"/>
      <c r="F17" s="271"/>
      <c r="G17" s="271"/>
      <c r="H17" s="74"/>
      <c r="I17" s="74"/>
      <c r="J17" s="74"/>
    </row>
    <row r="18" spans="1:100" s="80" customFormat="1" ht="18" customHeight="1" thickBot="1" x14ac:dyDescent="0.25">
      <c r="B18" s="270"/>
      <c r="C18" s="34"/>
      <c r="D18" s="271"/>
      <c r="E18" s="271"/>
      <c r="F18" s="271"/>
      <c r="G18" s="271"/>
      <c r="H18" s="74"/>
      <c r="I18" s="74"/>
      <c r="J18" s="74"/>
    </row>
    <row r="19" spans="1:100" s="35" customFormat="1" ht="18" customHeight="1" thickBot="1" x14ac:dyDescent="0.25">
      <c r="A19" s="80"/>
      <c r="B19" s="18" t="s">
        <v>0</v>
      </c>
      <c r="C19" s="273"/>
      <c r="D19" s="43">
        <f>SUM(D20:D22)</f>
        <v>0</v>
      </c>
      <c r="E19" s="126"/>
      <c r="F19" s="126"/>
      <c r="G19" s="126"/>
      <c r="H19" s="424" t="s">
        <v>388</v>
      </c>
      <c r="I19" s="1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</row>
    <row r="20" spans="1:100" s="277" customFormat="1" ht="12.75" x14ac:dyDescent="0.2">
      <c r="A20" s="129"/>
      <c r="B20" s="262" t="s">
        <v>1</v>
      </c>
      <c r="C20" s="273"/>
      <c r="D20" s="130"/>
      <c r="E20" s="126"/>
      <c r="F20" s="126"/>
      <c r="G20" s="126"/>
      <c r="H20" s="171"/>
      <c r="I20" s="76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</row>
    <row r="21" spans="1:100" s="277" customFormat="1" ht="12.75" x14ac:dyDescent="0.2">
      <c r="A21" s="129"/>
      <c r="B21" s="194" t="s">
        <v>2</v>
      </c>
      <c r="C21" s="273"/>
      <c r="D21" s="352"/>
      <c r="E21" s="126"/>
      <c r="F21" s="126"/>
      <c r="G21" s="126"/>
      <c r="H21" s="189"/>
      <c r="I21" s="76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s="277" customFormat="1" ht="13.5" thickBot="1" x14ac:dyDescent="0.25">
      <c r="A22" s="129"/>
      <c r="B22" s="174" t="s">
        <v>94</v>
      </c>
      <c r="C22" s="273"/>
      <c r="D22" s="355"/>
      <c r="E22" s="126"/>
      <c r="F22" s="126"/>
      <c r="G22" s="126"/>
      <c r="H22" s="176"/>
      <c r="I22" s="76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</row>
    <row r="23" spans="1:100" s="277" customFormat="1" ht="18" customHeight="1" thickBot="1" x14ac:dyDescent="0.25">
      <c r="A23" s="129"/>
      <c r="B23" s="270"/>
      <c r="C23" s="273"/>
      <c r="D23" s="284"/>
      <c r="E23" s="285"/>
      <c r="F23" s="285"/>
      <c r="G23" s="285"/>
      <c r="H23" s="75"/>
      <c r="I23" s="75"/>
      <c r="J23" s="286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</row>
    <row r="24" spans="1:100" s="35" customFormat="1" ht="18" customHeight="1" thickBot="1" x14ac:dyDescent="0.25">
      <c r="A24" s="80"/>
      <c r="B24" s="18" t="s">
        <v>85</v>
      </c>
      <c r="C24" s="273"/>
      <c r="D24" s="43">
        <f>SUM(D25:D32)</f>
        <v>0</v>
      </c>
      <c r="E24" s="126"/>
      <c r="F24" s="126"/>
      <c r="G24" s="126"/>
      <c r="H24" s="423" t="s">
        <v>388</v>
      </c>
      <c r="I24" s="1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</row>
    <row r="25" spans="1:100" s="277" customFormat="1" ht="12.75" x14ac:dyDescent="0.2">
      <c r="A25" s="129"/>
      <c r="B25" s="262" t="s">
        <v>87</v>
      </c>
      <c r="C25" s="273"/>
      <c r="D25" s="130"/>
      <c r="E25" s="126"/>
      <c r="F25" s="126"/>
      <c r="G25" s="126"/>
      <c r="H25" s="171"/>
      <c r="I25" s="76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</row>
    <row r="26" spans="1:100" s="277" customFormat="1" ht="12.75" x14ac:dyDescent="0.2">
      <c r="A26" s="129"/>
      <c r="B26" s="194" t="s">
        <v>113</v>
      </c>
      <c r="C26" s="273"/>
      <c r="D26" s="352"/>
      <c r="E26" s="126"/>
      <c r="F26" s="126"/>
      <c r="G26" s="126"/>
      <c r="H26" s="189"/>
      <c r="I26" s="76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</row>
    <row r="27" spans="1:100" s="277" customFormat="1" ht="12.75" x14ac:dyDescent="0.2">
      <c r="A27" s="129"/>
      <c r="B27" s="194" t="s">
        <v>75</v>
      </c>
      <c r="C27" s="273"/>
      <c r="D27" s="352"/>
      <c r="E27" s="126"/>
      <c r="F27" s="126"/>
      <c r="G27" s="126"/>
      <c r="H27" s="189"/>
      <c r="I27" s="76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</row>
    <row r="28" spans="1:100" s="277" customFormat="1" ht="12.75" x14ac:dyDescent="0.2">
      <c r="A28" s="129"/>
      <c r="B28" s="194" t="s">
        <v>121</v>
      </c>
      <c r="C28" s="273"/>
      <c r="D28" s="352"/>
      <c r="E28" s="126"/>
      <c r="F28" s="126"/>
      <c r="G28" s="126"/>
      <c r="H28" s="189"/>
      <c r="I28" s="76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</row>
    <row r="29" spans="1:100" s="277" customFormat="1" ht="12.75" x14ac:dyDescent="0.2">
      <c r="A29" s="129"/>
      <c r="B29" s="194" t="s">
        <v>120</v>
      </c>
      <c r="C29" s="273"/>
      <c r="D29" s="352"/>
      <c r="E29" s="126"/>
      <c r="F29" s="126"/>
      <c r="G29" s="126"/>
      <c r="H29" s="189"/>
      <c r="I29" s="76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</row>
    <row r="30" spans="1:100" s="277" customFormat="1" ht="12.75" x14ac:dyDescent="0.2">
      <c r="A30" s="129"/>
      <c r="B30" s="194" t="s">
        <v>74</v>
      </c>
      <c r="C30" s="273"/>
      <c r="D30" s="352"/>
      <c r="E30" s="126"/>
      <c r="F30" s="126"/>
      <c r="G30" s="126"/>
      <c r="H30" s="189"/>
      <c r="I30" s="76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</row>
    <row r="31" spans="1:100" s="277" customFormat="1" ht="12.75" x14ac:dyDescent="0.2">
      <c r="A31" s="129"/>
      <c r="B31" s="194" t="s">
        <v>124</v>
      </c>
      <c r="C31" s="273"/>
      <c r="D31" s="352"/>
      <c r="E31" s="126"/>
      <c r="F31" s="126"/>
      <c r="G31" s="126"/>
      <c r="H31" s="189"/>
      <c r="I31" s="76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</row>
    <row r="32" spans="1:100" s="277" customFormat="1" ht="13.5" thickBot="1" x14ac:dyDescent="0.25">
      <c r="A32" s="129"/>
      <c r="B32" s="174" t="s">
        <v>86</v>
      </c>
      <c r="C32" s="273"/>
      <c r="D32" s="355"/>
      <c r="E32" s="126"/>
      <c r="F32" s="126"/>
      <c r="G32" s="126"/>
      <c r="H32" s="176"/>
      <c r="I32" s="76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</row>
    <row r="33" spans="1:100" s="277" customFormat="1" ht="18" customHeight="1" x14ac:dyDescent="0.2">
      <c r="A33" s="129"/>
      <c r="B33" s="270"/>
      <c r="C33" s="273"/>
      <c r="D33" s="284"/>
      <c r="E33" s="287"/>
      <c r="F33" s="287"/>
      <c r="G33" s="287"/>
      <c r="H33" s="75"/>
      <c r="I33" s="75"/>
      <c r="J33" s="286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</row>
    <row r="34" spans="1:100" s="277" customFormat="1" ht="18" customHeight="1" thickBot="1" x14ac:dyDescent="0.25">
      <c r="A34" s="129"/>
      <c r="B34" s="270"/>
      <c r="C34" s="273"/>
      <c r="D34" s="284"/>
      <c r="E34" s="287"/>
      <c r="F34" s="287"/>
      <c r="G34" s="287"/>
      <c r="H34" s="75"/>
      <c r="I34" s="75"/>
      <c r="J34" s="286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</row>
    <row r="35" spans="1:100" s="277" customFormat="1" ht="18" customHeight="1" thickBot="1" x14ac:dyDescent="0.25">
      <c r="A35" s="129"/>
      <c r="B35" s="36" t="s">
        <v>21</v>
      </c>
      <c r="C35" s="273"/>
      <c r="D35" s="351">
        <f>SUM(D37,D44,D51,D59,D71,D78)</f>
        <v>0</v>
      </c>
      <c r="E35" s="41"/>
      <c r="F35" s="41"/>
      <c r="G35" s="41"/>
      <c r="H35" s="19"/>
      <c r="I35" s="19"/>
      <c r="J35" s="132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</row>
    <row r="36" spans="1:100" s="277" customFormat="1" ht="18" customHeight="1" thickBot="1" x14ac:dyDescent="0.25">
      <c r="A36" s="129"/>
      <c r="B36" s="270"/>
      <c r="C36" s="273"/>
      <c r="D36" s="284"/>
      <c r="E36" s="285"/>
      <c r="F36" s="285"/>
      <c r="G36" s="285"/>
      <c r="H36" s="77"/>
      <c r="I36" s="77"/>
      <c r="J36" s="286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</row>
    <row r="37" spans="1:100" s="277" customFormat="1" ht="18" customHeight="1" thickBot="1" x14ac:dyDescent="0.25">
      <c r="A37" s="129"/>
      <c r="B37" s="18" t="s">
        <v>98</v>
      </c>
      <c r="C37" s="286"/>
      <c r="D37" s="43">
        <f>SUM(D38:D42)</f>
        <v>0</v>
      </c>
      <c r="E37" s="31"/>
      <c r="F37" s="47">
        <f>SUM(F38:F41)</f>
        <v>0</v>
      </c>
      <c r="G37" s="31"/>
      <c r="H37" s="423" t="s">
        <v>388</v>
      </c>
      <c r="I37" s="10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</row>
    <row r="38" spans="1:100" s="277" customFormat="1" ht="12.75" x14ac:dyDescent="0.2">
      <c r="A38" s="129"/>
      <c r="B38" s="262" t="s">
        <v>114</v>
      </c>
      <c r="C38" s="286"/>
      <c r="D38" s="130"/>
      <c r="E38" s="126"/>
      <c r="F38" s="168"/>
      <c r="G38" s="126"/>
      <c r="H38" s="171"/>
      <c r="I38" s="75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</row>
    <row r="39" spans="1:100" s="277" customFormat="1" ht="12.75" x14ac:dyDescent="0.2">
      <c r="A39" s="129"/>
      <c r="B39" s="194" t="s">
        <v>34</v>
      </c>
      <c r="C39" s="286"/>
      <c r="D39" s="352"/>
      <c r="E39" s="126"/>
      <c r="F39" s="188"/>
      <c r="G39" s="126"/>
      <c r="H39" s="189"/>
      <c r="I39" s="75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</row>
    <row r="40" spans="1:100" s="277" customFormat="1" ht="12.75" x14ac:dyDescent="0.2">
      <c r="A40" s="129"/>
      <c r="B40" s="194" t="s">
        <v>3</v>
      </c>
      <c r="C40" s="286"/>
      <c r="D40" s="352"/>
      <c r="E40" s="126"/>
      <c r="F40" s="188"/>
      <c r="G40" s="126"/>
      <c r="H40" s="189"/>
      <c r="I40" s="75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</row>
    <row r="41" spans="1:100" s="277" customFormat="1" ht="13.5" thickBot="1" x14ac:dyDescent="0.25">
      <c r="A41" s="129"/>
      <c r="B41" s="194" t="s">
        <v>15</v>
      </c>
      <c r="C41" s="286"/>
      <c r="D41" s="352"/>
      <c r="E41" s="126"/>
      <c r="F41" s="297"/>
      <c r="G41" s="126"/>
      <c r="H41" s="189"/>
      <c r="I41" s="75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s="277" customFormat="1" ht="13.5" thickBot="1" x14ac:dyDescent="0.25">
      <c r="A42" s="129"/>
      <c r="B42" s="174" t="s">
        <v>33</v>
      </c>
      <c r="C42" s="286"/>
      <c r="D42" s="355"/>
      <c r="E42" s="126"/>
      <c r="F42" s="129"/>
      <c r="G42" s="126"/>
      <c r="H42" s="176"/>
      <c r="I42" s="75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</row>
    <row r="43" spans="1:100" s="277" customFormat="1" ht="18" customHeight="1" thickBot="1" x14ac:dyDescent="0.25">
      <c r="A43" s="129"/>
      <c r="B43" s="270"/>
      <c r="C43" s="286"/>
      <c r="D43" s="284"/>
      <c r="E43" s="285"/>
      <c r="F43" s="31"/>
      <c r="G43" s="285"/>
      <c r="H43" s="300"/>
      <c r="I43" s="300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</row>
    <row r="44" spans="1:100" s="277" customFormat="1" ht="18" customHeight="1" thickBot="1" x14ac:dyDescent="0.25">
      <c r="A44" s="129"/>
      <c r="B44" s="18" t="s">
        <v>93</v>
      </c>
      <c r="C44" s="286"/>
      <c r="D44" s="43">
        <f>SUM(D45:D49)</f>
        <v>0</v>
      </c>
      <c r="E44" s="31"/>
      <c r="F44" s="126"/>
      <c r="G44" s="31"/>
      <c r="H44" s="423" t="s">
        <v>388</v>
      </c>
      <c r="I44" s="307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</row>
    <row r="45" spans="1:100" s="277" customFormat="1" ht="12.75" x14ac:dyDescent="0.2">
      <c r="A45" s="129"/>
      <c r="B45" s="262" t="s">
        <v>26</v>
      </c>
      <c r="C45" s="286"/>
      <c r="D45" s="358"/>
      <c r="E45" s="126"/>
      <c r="F45" s="126"/>
      <c r="G45" s="126"/>
      <c r="H45" s="171"/>
      <c r="I45" s="76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</row>
    <row r="46" spans="1:100" s="277" customFormat="1" ht="12.75" x14ac:dyDescent="0.2">
      <c r="A46" s="129"/>
      <c r="B46" s="194" t="s">
        <v>4</v>
      </c>
      <c r="C46" s="286"/>
      <c r="D46" s="352"/>
      <c r="E46" s="126"/>
      <c r="F46" s="126"/>
      <c r="G46" s="126"/>
      <c r="H46" s="189"/>
      <c r="I46" s="76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</row>
    <row r="47" spans="1:100" s="277" customFormat="1" ht="12.75" x14ac:dyDescent="0.2">
      <c r="A47" s="129"/>
      <c r="B47" s="194" t="s">
        <v>108</v>
      </c>
      <c r="C47" s="286"/>
      <c r="D47" s="352"/>
      <c r="E47" s="126"/>
      <c r="F47" s="126"/>
      <c r="G47" s="126"/>
      <c r="H47" s="189"/>
      <c r="I47" s="76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</row>
    <row r="48" spans="1:100" s="277" customFormat="1" ht="12.75" x14ac:dyDescent="0.2">
      <c r="A48" s="129"/>
      <c r="B48" s="194" t="s">
        <v>55</v>
      </c>
      <c r="C48" s="286"/>
      <c r="D48" s="352"/>
      <c r="E48" s="126"/>
      <c r="F48" s="285"/>
      <c r="G48" s="126"/>
      <c r="H48" s="189"/>
      <c r="I48" s="76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</row>
    <row r="49" spans="1:100" s="277" customFormat="1" ht="13.5" thickBot="1" x14ac:dyDescent="0.25">
      <c r="A49" s="129"/>
      <c r="B49" s="174" t="s">
        <v>100</v>
      </c>
      <c r="C49" s="286"/>
      <c r="D49" s="355"/>
      <c r="E49" s="126"/>
      <c r="F49" s="31"/>
      <c r="G49" s="126"/>
      <c r="H49" s="176"/>
      <c r="I49" s="76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</row>
    <row r="50" spans="1:100" s="277" customFormat="1" ht="18" customHeight="1" thickBot="1" x14ac:dyDescent="0.25">
      <c r="A50" s="129"/>
      <c r="B50" s="270"/>
      <c r="C50" s="286"/>
      <c r="D50" s="284"/>
      <c r="E50" s="285"/>
      <c r="F50" s="126"/>
      <c r="G50" s="285"/>
      <c r="H50" s="300"/>
      <c r="I50" s="300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</row>
    <row r="51" spans="1:100" s="277" customFormat="1" ht="18" customHeight="1" thickBot="1" x14ac:dyDescent="0.25">
      <c r="A51" s="129"/>
      <c r="B51" s="18" t="s">
        <v>5</v>
      </c>
      <c r="C51" s="286"/>
      <c r="D51" s="43">
        <f>SUM(D52:D57)</f>
        <v>0</v>
      </c>
      <c r="E51" s="31"/>
      <c r="F51" s="126"/>
      <c r="G51" s="31"/>
      <c r="H51" s="423" t="s">
        <v>388</v>
      </c>
      <c r="I51" s="307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</row>
    <row r="52" spans="1:100" s="277" customFormat="1" ht="12.75" x14ac:dyDescent="0.2">
      <c r="A52" s="129"/>
      <c r="B52" s="262" t="s">
        <v>132</v>
      </c>
      <c r="C52" s="286"/>
      <c r="D52" s="358"/>
      <c r="E52" s="126"/>
      <c r="F52" s="126"/>
      <c r="G52" s="126"/>
      <c r="H52" s="171"/>
      <c r="I52" s="76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</row>
    <row r="53" spans="1:100" s="277" customFormat="1" ht="12.75" x14ac:dyDescent="0.2">
      <c r="A53" s="129"/>
      <c r="B53" s="194" t="s">
        <v>6</v>
      </c>
      <c r="C53" s="286"/>
      <c r="D53" s="352"/>
      <c r="E53" s="126"/>
      <c r="F53" s="126"/>
      <c r="G53" s="126"/>
      <c r="H53" s="189"/>
      <c r="I53" s="76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</row>
    <row r="54" spans="1:100" s="277" customFormat="1" ht="12.75" x14ac:dyDescent="0.2">
      <c r="A54" s="129"/>
      <c r="B54" s="194" t="s">
        <v>56</v>
      </c>
      <c r="C54" s="286"/>
      <c r="D54" s="352"/>
      <c r="E54" s="126"/>
      <c r="F54" s="126"/>
      <c r="G54" s="126"/>
      <c r="H54" s="189"/>
      <c r="I54" s="76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</row>
    <row r="55" spans="1:100" s="277" customFormat="1" ht="12.75" x14ac:dyDescent="0.2">
      <c r="A55" s="129"/>
      <c r="B55" s="194" t="s">
        <v>26</v>
      </c>
      <c r="C55" s="286"/>
      <c r="D55" s="352"/>
      <c r="E55" s="126"/>
      <c r="F55" s="31"/>
      <c r="G55" s="126"/>
      <c r="H55" s="189"/>
      <c r="I55" s="76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</row>
    <row r="56" spans="1:100" s="277" customFormat="1" ht="12.75" x14ac:dyDescent="0.2">
      <c r="A56" s="129"/>
      <c r="B56" s="194" t="s">
        <v>43</v>
      </c>
      <c r="C56" s="286"/>
      <c r="D56" s="352"/>
      <c r="E56" s="126"/>
      <c r="F56" s="126"/>
      <c r="G56" s="126"/>
      <c r="H56" s="189"/>
      <c r="I56" s="76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</row>
    <row r="57" spans="1:100" s="277" customFormat="1" ht="13.5" thickBot="1" x14ac:dyDescent="0.25">
      <c r="A57" s="129"/>
      <c r="B57" s="174" t="s">
        <v>140</v>
      </c>
      <c r="C57" s="286"/>
      <c r="D57" s="355"/>
      <c r="E57" s="126"/>
      <c r="F57" s="126"/>
      <c r="G57" s="126"/>
      <c r="H57" s="176"/>
      <c r="I57" s="76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</row>
    <row r="58" spans="1:100" s="277" customFormat="1" ht="18" customHeight="1" thickBot="1" x14ac:dyDescent="0.25">
      <c r="A58" s="129"/>
      <c r="B58" s="270"/>
      <c r="C58" s="286"/>
      <c r="D58" s="284"/>
      <c r="E58" s="285"/>
      <c r="F58" s="126"/>
      <c r="G58" s="285"/>
      <c r="H58" s="300"/>
      <c r="I58" s="300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</row>
    <row r="59" spans="1:100" s="277" customFormat="1" ht="18" customHeight="1" thickBot="1" x14ac:dyDescent="0.25">
      <c r="A59" s="129"/>
      <c r="B59" s="18" t="s">
        <v>17</v>
      </c>
      <c r="C59" s="286"/>
      <c r="D59" s="43">
        <f>SUM(D60:D69)</f>
        <v>0</v>
      </c>
      <c r="E59" s="31"/>
      <c r="F59" s="126"/>
      <c r="G59" s="31"/>
      <c r="H59" s="423" t="s">
        <v>388</v>
      </c>
      <c r="I59" s="307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</row>
    <row r="60" spans="1:100" s="277" customFormat="1" ht="12.75" x14ac:dyDescent="0.2">
      <c r="A60" s="129"/>
      <c r="B60" s="262" t="s">
        <v>134</v>
      </c>
      <c r="C60" s="286"/>
      <c r="D60" s="130"/>
      <c r="E60" s="126"/>
      <c r="F60" s="126"/>
      <c r="G60" s="126"/>
      <c r="H60" s="171"/>
      <c r="I60" s="76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</row>
    <row r="61" spans="1:100" s="277" customFormat="1" ht="12.75" x14ac:dyDescent="0.2">
      <c r="A61" s="129"/>
      <c r="B61" s="194" t="s">
        <v>127</v>
      </c>
      <c r="C61" s="286"/>
      <c r="D61" s="352"/>
      <c r="E61" s="126"/>
      <c r="F61" s="126"/>
      <c r="G61" s="126"/>
      <c r="H61" s="189"/>
      <c r="I61" s="76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s="277" customFormat="1" ht="12.75" x14ac:dyDescent="0.2">
      <c r="A62" s="129"/>
      <c r="B62" s="194" t="s">
        <v>25</v>
      </c>
      <c r="C62" s="286"/>
      <c r="D62" s="352"/>
      <c r="E62" s="126"/>
      <c r="F62" s="126"/>
      <c r="G62" s="126"/>
      <c r="H62" s="189"/>
      <c r="I62" s="76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</row>
    <row r="63" spans="1:100" s="277" customFormat="1" ht="12.75" x14ac:dyDescent="0.2">
      <c r="A63" s="129"/>
      <c r="B63" s="194" t="s">
        <v>171</v>
      </c>
      <c r="C63" s="286"/>
      <c r="D63" s="352"/>
      <c r="E63" s="126"/>
      <c r="F63" s="126"/>
      <c r="G63" s="126"/>
      <c r="H63" s="189"/>
      <c r="I63" s="76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</row>
    <row r="64" spans="1:100" s="277" customFormat="1" ht="12.75" x14ac:dyDescent="0.2">
      <c r="A64" s="129"/>
      <c r="B64" s="194" t="s">
        <v>19</v>
      </c>
      <c r="C64" s="286"/>
      <c r="D64" s="352"/>
      <c r="E64" s="126"/>
      <c r="F64" s="126"/>
      <c r="G64" s="126"/>
      <c r="H64" s="189"/>
      <c r="I64" s="76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</row>
    <row r="65" spans="1:100" s="277" customFormat="1" ht="12.75" x14ac:dyDescent="0.2">
      <c r="A65" s="129"/>
      <c r="B65" s="194" t="s">
        <v>131</v>
      </c>
      <c r="C65" s="286"/>
      <c r="D65" s="352"/>
      <c r="E65" s="126"/>
      <c r="F65" s="126"/>
      <c r="G65" s="126"/>
      <c r="H65" s="189"/>
      <c r="I65" s="76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</row>
    <row r="66" spans="1:100" s="277" customFormat="1" ht="12.75" x14ac:dyDescent="0.2">
      <c r="A66" s="129"/>
      <c r="B66" s="194" t="s">
        <v>130</v>
      </c>
      <c r="C66" s="286"/>
      <c r="D66" s="352"/>
      <c r="E66" s="126"/>
      <c r="F66" s="126"/>
      <c r="G66" s="126"/>
      <c r="H66" s="189"/>
      <c r="I66" s="76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</row>
    <row r="67" spans="1:100" s="277" customFormat="1" ht="12.75" x14ac:dyDescent="0.2">
      <c r="A67" s="129"/>
      <c r="B67" s="194" t="s">
        <v>58</v>
      </c>
      <c r="C67" s="286"/>
      <c r="D67" s="352"/>
      <c r="E67" s="126"/>
      <c r="F67" s="126"/>
      <c r="G67" s="126"/>
      <c r="H67" s="189"/>
      <c r="I67" s="76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</row>
    <row r="68" spans="1:100" s="277" customFormat="1" ht="12.75" x14ac:dyDescent="0.2">
      <c r="A68" s="129"/>
      <c r="B68" s="194" t="s">
        <v>57</v>
      </c>
      <c r="C68" s="286"/>
      <c r="D68" s="352"/>
      <c r="E68" s="126"/>
      <c r="F68" s="126"/>
      <c r="G68" s="126"/>
      <c r="H68" s="189"/>
      <c r="I68" s="76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</row>
    <row r="69" spans="1:100" s="277" customFormat="1" ht="13.5" thickBot="1" x14ac:dyDescent="0.25">
      <c r="A69" s="129"/>
      <c r="B69" s="174" t="s">
        <v>90</v>
      </c>
      <c r="C69" s="286"/>
      <c r="D69" s="355"/>
      <c r="E69" s="126"/>
      <c r="F69" s="126"/>
      <c r="G69" s="126"/>
      <c r="H69" s="176"/>
      <c r="I69" s="76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1:100" s="277" customFormat="1" ht="18" customHeight="1" thickBot="1" x14ac:dyDescent="0.25">
      <c r="A70" s="129"/>
      <c r="B70" s="270"/>
      <c r="C70" s="286"/>
      <c r="D70" s="284"/>
      <c r="E70" s="285"/>
      <c r="F70" s="126"/>
      <c r="G70" s="285"/>
      <c r="H70" s="300"/>
      <c r="I70" s="76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1:100" s="277" customFormat="1" ht="18" customHeight="1" thickBot="1" x14ac:dyDescent="0.25">
      <c r="A71" s="129"/>
      <c r="B71" s="18" t="s">
        <v>31</v>
      </c>
      <c r="C71" s="286"/>
      <c r="D71" s="43">
        <f>SUM(D72:D76)</f>
        <v>0</v>
      </c>
      <c r="E71" s="31"/>
      <c r="F71" s="126"/>
      <c r="G71" s="31"/>
      <c r="H71" s="423" t="s">
        <v>388</v>
      </c>
      <c r="I71" s="311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1:100" s="277" customFormat="1" ht="12.75" x14ac:dyDescent="0.2">
      <c r="A72" s="129"/>
      <c r="B72" s="262" t="s">
        <v>12</v>
      </c>
      <c r="C72" s="286"/>
      <c r="D72" s="358"/>
      <c r="E72" s="126"/>
      <c r="F72" s="126"/>
      <c r="G72" s="126"/>
      <c r="H72" s="171"/>
      <c r="I72" s="76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</row>
    <row r="73" spans="1:100" s="277" customFormat="1" ht="12.75" x14ac:dyDescent="0.2">
      <c r="A73" s="129"/>
      <c r="B73" s="194" t="s">
        <v>81</v>
      </c>
      <c r="C73" s="286"/>
      <c r="D73" s="352"/>
      <c r="E73" s="126"/>
      <c r="F73" s="126"/>
      <c r="G73" s="126"/>
      <c r="H73" s="189"/>
      <c r="I73" s="76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</row>
    <row r="74" spans="1:100" s="277" customFormat="1" ht="12.75" x14ac:dyDescent="0.2">
      <c r="A74" s="129"/>
      <c r="B74" s="194" t="s">
        <v>79</v>
      </c>
      <c r="C74" s="286"/>
      <c r="D74" s="352"/>
      <c r="E74" s="126"/>
      <c r="F74" s="126"/>
      <c r="G74" s="126"/>
      <c r="H74" s="189"/>
      <c r="I74" s="76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</row>
    <row r="75" spans="1:100" s="277" customFormat="1" ht="12.75" x14ac:dyDescent="0.2">
      <c r="A75" s="129"/>
      <c r="B75" s="194" t="s">
        <v>73</v>
      </c>
      <c r="C75" s="286"/>
      <c r="D75" s="352"/>
      <c r="E75" s="126"/>
      <c r="F75" s="285"/>
      <c r="G75" s="126"/>
      <c r="H75" s="189"/>
      <c r="I75" s="76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</row>
    <row r="76" spans="1:100" s="277" customFormat="1" ht="13.5" thickBot="1" x14ac:dyDescent="0.25">
      <c r="A76" s="129"/>
      <c r="B76" s="174" t="s">
        <v>80</v>
      </c>
      <c r="C76" s="286"/>
      <c r="D76" s="355"/>
      <c r="E76" s="126"/>
      <c r="F76" s="31"/>
      <c r="G76" s="126"/>
      <c r="H76" s="176"/>
      <c r="I76" s="76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</row>
    <row r="77" spans="1:100" s="9" customFormat="1" ht="18" customHeight="1" thickBot="1" x14ac:dyDescent="0.25">
      <c r="A77" s="132"/>
      <c r="B77" s="270"/>
      <c r="C77" s="286"/>
      <c r="D77" s="284"/>
      <c r="E77" s="285"/>
      <c r="F77" s="126"/>
      <c r="G77" s="285"/>
      <c r="H77" s="76"/>
      <c r="I77" s="76"/>
      <c r="J77" s="135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</row>
    <row r="78" spans="1:100" s="9" customFormat="1" ht="18" customHeight="1" thickBot="1" x14ac:dyDescent="0.25">
      <c r="A78" s="132"/>
      <c r="B78" s="18" t="s">
        <v>20</v>
      </c>
      <c r="C78" s="8"/>
      <c r="D78" s="43">
        <f>SUM(D79:D93)</f>
        <v>0</v>
      </c>
      <c r="E78" s="31"/>
      <c r="F78" s="438">
        <f>SUM(F92)</f>
        <v>0</v>
      </c>
      <c r="G78" s="31"/>
      <c r="H78" s="423" t="s">
        <v>388</v>
      </c>
      <c r="I78" s="307"/>
      <c r="J78" s="129"/>
      <c r="K78" s="129"/>
      <c r="L78" s="129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</row>
    <row r="79" spans="1:100" s="9" customFormat="1" ht="12.75" x14ac:dyDescent="0.2">
      <c r="A79" s="132"/>
      <c r="B79" s="262" t="s">
        <v>27</v>
      </c>
      <c r="C79" s="8"/>
      <c r="D79" s="130"/>
      <c r="E79" s="31"/>
      <c r="F79" s="126"/>
      <c r="G79" s="31"/>
      <c r="H79" s="171"/>
      <c r="I79" s="307"/>
      <c r="J79" s="129"/>
      <c r="K79" s="129"/>
      <c r="L79" s="129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</row>
    <row r="80" spans="1:100" s="9" customFormat="1" ht="12.75" x14ac:dyDescent="0.2">
      <c r="A80" s="132"/>
      <c r="B80" s="194" t="s">
        <v>7</v>
      </c>
      <c r="C80" s="8"/>
      <c r="D80" s="352"/>
      <c r="E80" s="31"/>
      <c r="F80" s="126"/>
      <c r="G80" s="31"/>
      <c r="H80" s="189"/>
      <c r="I80" s="307"/>
      <c r="J80" s="129"/>
      <c r="K80" s="129"/>
      <c r="L80" s="129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</row>
    <row r="81" spans="1:100" s="9" customFormat="1" ht="12.75" x14ac:dyDescent="0.2">
      <c r="A81" s="132"/>
      <c r="B81" s="194" t="s">
        <v>8</v>
      </c>
      <c r="C81" s="8"/>
      <c r="D81" s="352"/>
      <c r="E81" s="31"/>
      <c r="F81" s="126"/>
      <c r="G81" s="31"/>
      <c r="H81" s="189"/>
      <c r="I81" s="307"/>
      <c r="J81" s="129"/>
      <c r="K81" s="129"/>
      <c r="L81" s="129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</row>
    <row r="82" spans="1:100" s="9" customFormat="1" ht="12.75" x14ac:dyDescent="0.2">
      <c r="A82" s="132"/>
      <c r="B82" s="194" t="s">
        <v>18</v>
      </c>
      <c r="C82" s="8"/>
      <c r="D82" s="352"/>
      <c r="E82" s="31"/>
      <c r="F82" s="126"/>
      <c r="G82" s="31"/>
      <c r="H82" s="189"/>
      <c r="I82" s="307"/>
      <c r="J82" s="129"/>
      <c r="K82" s="129"/>
      <c r="L82" s="129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</row>
    <row r="83" spans="1:100" s="9" customFormat="1" ht="12.75" x14ac:dyDescent="0.2">
      <c r="A83" s="132"/>
      <c r="B83" s="194" t="s">
        <v>76</v>
      </c>
      <c r="C83" s="8"/>
      <c r="D83" s="352"/>
      <c r="E83" s="31"/>
      <c r="F83" s="126"/>
      <c r="G83" s="31"/>
      <c r="H83" s="189"/>
      <c r="I83" s="307"/>
      <c r="J83" s="129"/>
      <c r="K83" s="129"/>
      <c r="L83" s="129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</row>
    <row r="84" spans="1:100" s="9" customFormat="1" ht="12.75" x14ac:dyDescent="0.2">
      <c r="A84" s="132"/>
      <c r="B84" s="194" t="s">
        <v>128</v>
      </c>
      <c r="C84" s="8"/>
      <c r="D84" s="352"/>
      <c r="E84" s="31"/>
      <c r="F84" s="126"/>
      <c r="G84" s="31"/>
      <c r="H84" s="189"/>
      <c r="I84" s="307"/>
      <c r="J84" s="129"/>
      <c r="K84" s="129"/>
      <c r="L84" s="129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</row>
    <row r="85" spans="1:100" s="9" customFormat="1" ht="12.75" x14ac:dyDescent="0.2">
      <c r="A85" s="132"/>
      <c r="B85" s="194" t="s">
        <v>92</v>
      </c>
      <c r="C85" s="8"/>
      <c r="D85" s="352"/>
      <c r="E85" s="31"/>
      <c r="F85" s="126"/>
      <c r="G85" s="31"/>
      <c r="H85" s="189"/>
      <c r="I85" s="307"/>
      <c r="J85" s="129"/>
      <c r="K85" s="129"/>
      <c r="L85" s="129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</row>
    <row r="86" spans="1:100" s="9" customFormat="1" ht="12.75" x14ac:dyDescent="0.2">
      <c r="A86" s="132"/>
      <c r="B86" s="194" t="s">
        <v>353</v>
      </c>
      <c r="C86" s="8"/>
      <c r="D86" s="352"/>
      <c r="E86" s="31"/>
      <c r="F86" s="126"/>
      <c r="G86" s="31"/>
      <c r="H86" s="189"/>
      <c r="I86" s="307"/>
      <c r="J86" s="129"/>
      <c r="K86" s="129"/>
      <c r="L86" s="129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</row>
    <row r="87" spans="1:100" s="9" customFormat="1" ht="12.75" x14ac:dyDescent="0.2">
      <c r="A87" s="132"/>
      <c r="B87" s="194" t="s">
        <v>88</v>
      </c>
      <c r="C87" s="8"/>
      <c r="D87" s="352"/>
      <c r="E87" s="31"/>
      <c r="F87" s="126"/>
      <c r="G87" s="31"/>
      <c r="H87" s="189"/>
      <c r="I87" s="307"/>
      <c r="J87" s="129"/>
      <c r="K87" s="129"/>
      <c r="L87" s="129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</row>
    <row r="88" spans="1:100" s="9" customFormat="1" ht="12.75" x14ac:dyDescent="0.2">
      <c r="A88" s="132"/>
      <c r="B88" s="194" t="s">
        <v>354</v>
      </c>
      <c r="C88" s="8"/>
      <c r="D88" s="352"/>
      <c r="E88" s="31"/>
      <c r="F88" s="126"/>
      <c r="G88" s="31"/>
      <c r="H88" s="189"/>
      <c r="I88" s="307"/>
      <c r="J88" s="129"/>
      <c r="K88" s="129"/>
      <c r="L88" s="129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</row>
    <row r="89" spans="1:100" s="9" customFormat="1" ht="12.75" x14ac:dyDescent="0.2">
      <c r="A89" s="132"/>
      <c r="B89" s="194" t="s">
        <v>355</v>
      </c>
      <c r="C89" s="8"/>
      <c r="D89" s="352"/>
      <c r="E89" s="31"/>
      <c r="F89" s="126"/>
      <c r="G89" s="31"/>
      <c r="H89" s="189"/>
      <c r="I89" s="307"/>
      <c r="J89" s="129"/>
      <c r="K89" s="129"/>
      <c r="L89" s="129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</row>
    <row r="90" spans="1:100" s="9" customFormat="1" ht="12.75" x14ac:dyDescent="0.2">
      <c r="A90" s="132"/>
      <c r="B90" s="194" t="s">
        <v>91</v>
      </c>
      <c r="C90" s="8"/>
      <c r="D90" s="352"/>
      <c r="E90" s="31"/>
      <c r="F90" s="126"/>
      <c r="G90" s="31"/>
      <c r="H90" s="189"/>
      <c r="I90" s="307"/>
      <c r="J90" s="129"/>
      <c r="K90" s="129"/>
      <c r="L90" s="129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</row>
    <row r="91" spans="1:100" s="9" customFormat="1" ht="12.75" x14ac:dyDescent="0.2">
      <c r="A91" s="132"/>
      <c r="B91" s="194" t="s">
        <v>77</v>
      </c>
      <c r="C91" s="8"/>
      <c r="D91" s="352"/>
      <c r="E91" s="31"/>
      <c r="F91" s="126"/>
      <c r="G91" s="31"/>
      <c r="H91" s="189"/>
      <c r="I91" s="307"/>
      <c r="J91" s="129"/>
      <c r="K91" s="129"/>
      <c r="L91" s="129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</row>
    <row r="92" spans="1:100" s="9" customFormat="1" ht="12.75" x14ac:dyDescent="0.2">
      <c r="A92" s="132"/>
      <c r="B92" s="194" t="s">
        <v>137</v>
      </c>
      <c r="C92" s="8"/>
      <c r="D92" s="352"/>
      <c r="E92" s="31"/>
      <c r="F92" s="439"/>
      <c r="G92" s="31"/>
      <c r="H92" s="189"/>
      <c r="I92" s="307"/>
      <c r="J92" s="129"/>
      <c r="K92" s="129"/>
      <c r="L92" s="129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</row>
    <row r="93" spans="1:100" s="9" customFormat="1" ht="13.5" thickBot="1" x14ac:dyDescent="0.25">
      <c r="A93" s="132"/>
      <c r="B93" s="174" t="s">
        <v>32</v>
      </c>
      <c r="C93" s="288"/>
      <c r="D93" s="355"/>
      <c r="E93" s="313"/>
      <c r="F93" s="31"/>
      <c r="G93" s="313"/>
      <c r="H93" s="176"/>
      <c r="I93" s="76"/>
      <c r="J93" s="129"/>
      <c r="K93" s="129"/>
      <c r="L93" s="129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</row>
    <row r="94" spans="1:100" s="9" customFormat="1" ht="18" customHeight="1" thickBot="1" x14ac:dyDescent="0.25">
      <c r="A94" s="132"/>
      <c r="B94" s="18"/>
      <c r="C94" s="286"/>
      <c r="D94" s="67"/>
      <c r="E94" s="126"/>
      <c r="F94" s="31"/>
      <c r="G94" s="126"/>
      <c r="H94" s="300"/>
      <c r="I94" s="300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</row>
    <row r="95" spans="1:100" s="277" customFormat="1" ht="18" customHeight="1" thickBot="1" x14ac:dyDescent="0.25">
      <c r="A95" s="129"/>
      <c r="B95" s="36" t="s">
        <v>37</v>
      </c>
      <c r="C95" s="273"/>
      <c r="D95" s="351">
        <f>D35-D24-D19</f>
        <v>0</v>
      </c>
      <c r="E95" s="41"/>
      <c r="F95" s="41"/>
      <c r="G95" s="41"/>
      <c r="H95" s="177"/>
      <c r="I95" s="19"/>
      <c r="J95" s="132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</row>
    <row r="96" spans="1:100" s="35" customFormat="1" ht="18" customHeight="1" thickBot="1" x14ac:dyDescent="0.25">
      <c r="A96" s="80"/>
      <c r="B96" s="349"/>
      <c r="C96" s="80"/>
      <c r="D96" s="271"/>
      <c r="E96" s="271"/>
      <c r="F96" s="31"/>
      <c r="G96" s="271"/>
      <c r="H96" s="350"/>
      <c r="I96" s="275"/>
      <c r="J96" s="275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</row>
    <row r="97" spans="1:100" s="35" customFormat="1" ht="13.5" thickBot="1" x14ac:dyDescent="0.25">
      <c r="A97" s="80"/>
      <c r="B97" s="36" t="s">
        <v>165</v>
      </c>
      <c r="C97" s="273"/>
      <c r="D97" s="364"/>
      <c r="E97" s="271"/>
      <c r="F97" s="31"/>
      <c r="G97" s="271"/>
      <c r="H97" s="237"/>
      <c r="I97" s="275"/>
      <c r="J97" s="275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</row>
    <row r="98" spans="1:100" s="35" customFormat="1" ht="18" customHeight="1" thickBot="1" x14ac:dyDescent="0.25">
      <c r="A98" s="80"/>
      <c r="B98" s="349"/>
      <c r="C98" s="80"/>
      <c r="D98" s="271"/>
      <c r="E98" s="271"/>
      <c r="F98" s="313"/>
      <c r="G98" s="271"/>
      <c r="H98" s="275"/>
      <c r="I98" s="275"/>
      <c r="J98" s="275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</row>
    <row r="99" spans="1:100" s="35" customFormat="1" ht="18" customHeight="1" thickBot="1" x14ac:dyDescent="0.25">
      <c r="A99" s="80"/>
      <c r="B99" s="36" t="s">
        <v>96</v>
      </c>
      <c r="C99" s="273"/>
      <c r="D99" s="50">
        <f>IFERROR(D97/D95,0)</f>
        <v>0</v>
      </c>
      <c r="E99" s="271"/>
      <c r="F99" s="126"/>
      <c r="G99" s="271"/>
      <c r="H99" s="275"/>
      <c r="I99" s="275"/>
      <c r="J99" s="275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</row>
    <row r="100" spans="1:100" ht="18" customHeight="1" x14ac:dyDescent="0.2">
      <c r="A100" s="6"/>
      <c r="B100" s="6"/>
      <c r="C100" s="6"/>
      <c r="F100" s="33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5NsSYMznikgBFAeIf6oiWeh//kyxGX/uvnue5uZYjd0qNV2SgHE80EWJ50VOE5jdtR+hYV/y9/TcvN3Stegnlg==" saltValue="3U/atdB1hqNo8/D5f1eb3w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06" bestFit="1" customWidth="1"/>
    <col min="2" max="2" width="15.42578125" style="106" bestFit="1" customWidth="1"/>
    <col min="3" max="3" width="33.42578125" style="106" bestFit="1" customWidth="1"/>
    <col min="4" max="4" width="10.85546875" style="82"/>
    <col min="5" max="16384" width="10.85546875" style="106"/>
  </cols>
  <sheetData>
    <row r="1" spans="1:3" x14ac:dyDescent="0.25">
      <c r="A1" s="103" t="s">
        <v>169</v>
      </c>
      <c r="B1" s="104"/>
      <c r="C1" s="104"/>
    </row>
    <row r="2" spans="1:3" x14ac:dyDescent="0.25">
      <c r="A2" s="105" t="s">
        <v>109</v>
      </c>
      <c r="B2" s="105"/>
      <c r="C2" s="104"/>
    </row>
    <row r="3" spans="1:3" x14ac:dyDescent="0.25">
      <c r="A3" s="105" t="s">
        <v>144</v>
      </c>
      <c r="B3" s="105"/>
      <c r="C3" s="104"/>
    </row>
    <row r="4" spans="1:3" x14ac:dyDescent="0.25">
      <c r="B4" s="105"/>
      <c r="C4" s="104"/>
    </row>
    <row r="5" spans="1:3" x14ac:dyDescent="0.25">
      <c r="C5" s="104"/>
    </row>
    <row r="6" spans="1:3" x14ac:dyDescent="0.25">
      <c r="C6" s="104"/>
    </row>
    <row r="7" spans="1:3" x14ac:dyDescent="0.25">
      <c r="C7" s="104"/>
    </row>
    <row r="8" spans="1:3" x14ac:dyDescent="0.25">
      <c r="C8" s="104"/>
    </row>
    <row r="9" spans="1:3" x14ac:dyDescent="0.25">
      <c r="C9" s="104"/>
    </row>
    <row r="10" spans="1:3" x14ac:dyDescent="0.25">
      <c r="C10" s="104"/>
    </row>
    <row r="11" spans="1:3" x14ac:dyDescent="0.25">
      <c r="C11" s="104"/>
    </row>
    <row r="12" spans="1:3" x14ac:dyDescent="0.25">
      <c r="C12" s="104"/>
    </row>
    <row r="13" spans="1:3" x14ac:dyDescent="0.25">
      <c r="C13" s="104"/>
    </row>
    <row r="14" spans="1:3" x14ac:dyDescent="0.25">
      <c r="C14" s="104"/>
    </row>
    <row r="15" spans="1:3" x14ac:dyDescent="0.25">
      <c r="C15" s="104"/>
    </row>
    <row r="16" spans="1:3" x14ac:dyDescent="0.25">
      <c r="C16" s="104"/>
    </row>
    <row r="17" spans="3:3" x14ac:dyDescent="0.25">
      <c r="C17" s="104"/>
    </row>
    <row r="18" spans="3:3" x14ac:dyDescent="0.25">
      <c r="C18" s="104"/>
    </row>
    <row r="19" spans="3:3" x14ac:dyDescent="0.25">
      <c r="C19" s="104"/>
    </row>
    <row r="20" spans="3:3" x14ac:dyDescent="0.25">
      <c r="C20" s="104"/>
    </row>
    <row r="21" spans="3:3" x14ac:dyDescent="0.25">
      <c r="C21" s="104"/>
    </row>
    <row r="22" spans="3:3" x14ac:dyDescent="0.25">
      <c r="C22" s="104"/>
    </row>
    <row r="23" spans="3:3" x14ac:dyDescent="0.25">
      <c r="C23" s="104"/>
    </row>
    <row r="24" spans="3:3" x14ac:dyDescent="0.25">
      <c r="C24" s="104"/>
    </row>
    <row r="25" spans="3:3" x14ac:dyDescent="0.25">
      <c r="C25" s="104"/>
    </row>
    <row r="26" spans="3:3" x14ac:dyDescent="0.25">
      <c r="C26" s="104"/>
    </row>
    <row r="27" spans="3:3" x14ac:dyDescent="0.25">
      <c r="C27" s="104"/>
    </row>
    <row r="28" spans="3:3" x14ac:dyDescent="0.25">
      <c r="C28" s="104"/>
    </row>
    <row r="29" spans="3:3" x14ac:dyDescent="0.25">
      <c r="C29" s="104"/>
    </row>
    <row r="30" spans="3:3" x14ac:dyDescent="0.25">
      <c r="C30" s="104"/>
    </row>
    <row r="31" spans="3:3" x14ac:dyDescent="0.25">
      <c r="C31" s="104"/>
    </row>
    <row r="32" spans="3:3" x14ac:dyDescent="0.25">
      <c r="C32" s="104"/>
    </row>
    <row r="33" spans="3:3" x14ac:dyDescent="0.25">
      <c r="C33" s="104"/>
    </row>
    <row r="34" spans="3:3" x14ac:dyDescent="0.25">
      <c r="C34" s="104"/>
    </row>
    <row r="35" spans="3:3" x14ac:dyDescent="0.25">
      <c r="C35" s="104"/>
    </row>
    <row r="36" spans="3:3" x14ac:dyDescent="0.25">
      <c r="C36" s="104"/>
    </row>
    <row r="37" spans="3:3" x14ac:dyDescent="0.25">
      <c r="C37" s="104"/>
    </row>
    <row r="38" spans="3:3" x14ac:dyDescent="0.25">
      <c r="C38" s="104"/>
    </row>
    <row r="39" spans="3:3" x14ac:dyDescent="0.25">
      <c r="C39" s="104"/>
    </row>
    <row r="40" spans="3:3" x14ac:dyDescent="0.25">
      <c r="C40" s="104"/>
    </row>
    <row r="41" spans="3:3" x14ac:dyDescent="0.25">
      <c r="C41" s="104"/>
    </row>
    <row r="42" spans="3:3" x14ac:dyDescent="0.25">
      <c r="C42" s="104"/>
    </row>
    <row r="43" spans="3:3" x14ac:dyDescent="0.25">
      <c r="C43" s="104"/>
    </row>
    <row r="44" spans="3:3" x14ac:dyDescent="0.25">
      <c r="C44" s="104"/>
    </row>
    <row r="45" spans="3:3" x14ac:dyDescent="0.25">
      <c r="C45" s="104"/>
    </row>
    <row r="46" spans="3:3" x14ac:dyDescent="0.25">
      <c r="C46" s="104"/>
    </row>
    <row r="47" spans="3:3" x14ac:dyDescent="0.25">
      <c r="C47" s="104"/>
    </row>
    <row r="48" spans="3:3" x14ac:dyDescent="0.25">
      <c r="C48" s="104"/>
    </row>
    <row r="49" spans="3:3" x14ac:dyDescent="0.25">
      <c r="C49" s="104"/>
    </row>
    <row r="50" spans="3:3" x14ac:dyDescent="0.25">
      <c r="C50" s="104"/>
    </row>
    <row r="51" spans="3:3" x14ac:dyDescent="0.25">
      <c r="C51" s="104"/>
    </row>
    <row r="52" spans="3:3" x14ac:dyDescent="0.25">
      <c r="C52" s="104"/>
    </row>
    <row r="53" spans="3:3" x14ac:dyDescent="0.25">
      <c r="C53" s="104"/>
    </row>
    <row r="54" spans="3:3" x14ac:dyDescent="0.25">
      <c r="C54" s="104"/>
    </row>
    <row r="55" spans="3:3" x14ac:dyDescent="0.25">
      <c r="C55" s="104"/>
    </row>
    <row r="56" spans="3:3" x14ac:dyDescent="0.25">
      <c r="C56" s="104"/>
    </row>
    <row r="57" spans="3:3" x14ac:dyDescent="0.25">
      <c r="C57" s="104"/>
    </row>
    <row r="58" spans="3:3" x14ac:dyDescent="0.25">
      <c r="C58" s="104"/>
    </row>
    <row r="59" spans="3:3" x14ac:dyDescent="0.25">
      <c r="C59" s="104"/>
    </row>
    <row r="60" spans="3:3" x14ac:dyDescent="0.25">
      <c r="C60" s="104"/>
    </row>
    <row r="61" spans="3:3" x14ac:dyDescent="0.25">
      <c r="C61" s="104"/>
    </row>
    <row r="62" spans="3:3" x14ac:dyDescent="0.25">
      <c r="C62" s="104"/>
    </row>
    <row r="63" spans="3:3" x14ac:dyDescent="0.25">
      <c r="C63" s="104"/>
    </row>
    <row r="64" spans="3:3" x14ac:dyDescent="0.25">
      <c r="C64" s="104"/>
    </row>
    <row r="65" spans="3:3" x14ac:dyDescent="0.25">
      <c r="C65" s="104"/>
    </row>
    <row r="66" spans="3:3" x14ac:dyDescent="0.25">
      <c r="C66" s="104"/>
    </row>
    <row r="67" spans="3:3" x14ac:dyDescent="0.25">
      <c r="C67" s="104"/>
    </row>
    <row r="68" spans="3:3" x14ac:dyDescent="0.25">
      <c r="C68" s="104"/>
    </row>
    <row r="69" spans="3:3" x14ac:dyDescent="0.25">
      <c r="C69" s="104"/>
    </row>
    <row r="70" spans="3:3" x14ac:dyDescent="0.25">
      <c r="C70" s="104"/>
    </row>
    <row r="71" spans="3:3" x14ac:dyDescent="0.25">
      <c r="C71" s="104"/>
    </row>
    <row r="72" spans="3:3" x14ac:dyDescent="0.25">
      <c r="C72" s="104"/>
    </row>
    <row r="73" spans="3:3" x14ac:dyDescent="0.25">
      <c r="C73" s="104"/>
    </row>
    <row r="74" spans="3:3" x14ac:dyDescent="0.25">
      <c r="C74" s="104"/>
    </row>
    <row r="75" spans="3:3" x14ac:dyDescent="0.25">
      <c r="C75" s="104"/>
    </row>
    <row r="76" spans="3:3" x14ac:dyDescent="0.25">
      <c r="C76" s="104"/>
    </row>
    <row r="77" spans="3:3" x14ac:dyDescent="0.25">
      <c r="C77" s="104"/>
    </row>
    <row r="78" spans="3:3" x14ac:dyDescent="0.25">
      <c r="C78" s="104"/>
    </row>
    <row r="79" spans="3:3" x14ac:dyDescent="0.25">
      <c r="C79" s="104"/>
    </row>
    <row r="80" spans="3:3" x14ac:dyDescent="0.25">
      <c r="C80" s="104"/>
    </row>
    <row r="81" spans="3:3" x14ac:dyDescent="0.25">
      <c r="C81" s="104"/>
    </row>
    <row r="82" spans="3:3" x14ac:dyDescent="0.25">
      <c r="C82" s="104"/>
    </row>
    <row r="83" spans="3:3" x14ac:dyDescent="0.25">
      <c r="C83" s="104"/>
    </row>
    <row r="84" spans="3:3" x14ac:dyDescent="0.25">
      <c r="C84" s="104"/>
    </row>
    <row r="85" spans="3:3" x14ac:dyDescent="0.25">
      <c r="C85" s="104"/>
    </row>
    <row r="86" spans="3:3" x14ac:dyDescent="0.25">
      <c r="C86" s="104"/>
    </row>
    <row r="87" spans="3:3" x14ac:dyDescent="0.25">
      <c r="C87" s="104"/>
    </row>
    <row r="88" spans="3:3" x14ac:dyDescent="0.25">
      <c r="C88" s="104"/>
    </row>
    <row r="89" spans="3:3" x14ac:dyDescent="0.25">
      <c r="C89" s="104"/>
    </row>
  </sheetData>
  <sheetProtection algorithmName="SHA-512" hashValue="Gab0F8CC3e2Z3SIi/+hIasaoANNc0aClwbhOIF5d+B3hSvyEM1ofeNu15GbVkJVwamRmL0vz7q6kLyQfxPrL5Q==" saltValue="LhtAuqhahALvFXMzt8RxA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V525"/>
  <sheetViews>
    <sheetView zoomScale="70" zoomScaleNormal="70" workbookViewId="0">
      <pane ySplit="1" topLeftCell="A2" activePane="bottomLeft" state="frozen"/>
      <selection activeCell="B11" sqref="B11"/>
      <selection pane="bottomLeft" activeCell="B2" sqref="B2:D167"/>
    </sheetView>
  </sheetViews>
  <sheetFormatPr baseColWidth="10" defaultRowHeight="15" x14ac:dyDescent="0.25"/>
  <cols>
    <col min="1" max="1" width="8.85546875" style="106" bestFit="1" customWidth="1"/>
    <col min="2" max="2" width="128" style="106" bestFit="1" customWidth="1"/>
    <col min="3" max="3" width="54.140625" style="106" bestFit="1" customWidth="1"/>
    <col min="4" max="4" width="19" style="106" bestFit="1" customWidth="1"/>
    <col min="5" max="6" width="19" style="106" customWidth="1"/>
    <col min="7" max="7" width="23.140625" style="106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00" x14ac:dyDescent="0.25">
      <c r="A1" s="107" t="s">
        <v>189</v>
      </c>
      <c r="B1" s="108" t="s">
        <v>110</v>
      </c>
      <c r="C1" s="108" t="s">
        <v>71</v>
      </c>
      <c r="D1" s="108" t="s">
        <v>190</v>
      </c>
      <c r="E1" s="107" t="s">
        <v>205</v>
      </c>
      <c r="F1" s="107" t="s">
        <v>189</v>
      </c>
      <c r="G1" s="107" t="s">
        <v>191</v>
      </c>
      <c r="H1" s="107" t="s">
        <v>192</v>
      </c>
      <c r="I1" s="109" t="s">
        <v>193</v>
      </c>
      <c r="J1" s="107" t="s">
        <v>194</v>
      </c>
      <c r="K1" s="107" t="s">
        <v>189</v>
      </c>
      <c r="L1" s="107" t="s">
        <v>192</v>
      </c>
      <c r="M1" s="109" t="s">
        <v>195</v>
      </c>
      <c r="N1" s="107" t="s">
        <v>196</v>
      </c>
      <c r="O1" s="255" t="s">
        <v>190</v>
      </c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</row>
    <row r="2" spans="1:100" x14ac:dyDescent="0.25">
      <c r="A2" s="105">
        <f>ROWS(A$2:$B2)</f>
        <v>1</v>
      </c>
      <c r="B2" s="106" t="s">
        <v>220</v>
      </c>
      <c r="C2" s="106" t="s">
        <v>319</v>
      </c>
      <c r="D2" s="106">
        <v>338330030</v>
      </c>
      <c r="E2" s="106" t="str">
        <f>MID(TRIM(B2)&amp;"/"&amp;TRIM(C2),1,255)</f>
        <v>Arbeiter-Samariter-Bund Wien Wohnen und Soziale Dienstleistungen gemeinnützige GmbH/Beratungsstelle Mobil betreutes Wohnen</v>
      </c>
      <c r="F2" s="105">
        <f>ROWS($B$2:F2)</f>
        <v>1</v>
      </c>
      <c r="G2" s="106">
        <f>IF(B2=B1,"",IF(LEN(B2)&lt;1,"",A2))</f>
        <v>1</v>
      </c>
      <c r="H2" s="106">
        <f>IFERROR(SMALL(G$2:G$217,ROWS(G$2:$G2)),"")</f>
        <v>1</v>
      </c>
      <c r="I2" s="106" t="str">
        <f t="shared" ref="I2:I33" si="0">IFERROR(VLOOKUP(H2,A:B,2,0),IF(H1&lt;&gt;"","&lt;Neu&gt;",""))</f>
        <v>Arbeiter-Samariter-Bund Wien Wohnen und Soziale Dienstleistungen gemeinnützige GmbH</v>
      </c>
      <c r="J2" s="117">
        <f>Deckblatt_WWH!C6</f>
        <v>0</v>
      </c>
      <c r="K2" s="82" t="str">
        <f>IF(AND($J$2=B2,$J$2&lt;&gt;0),A2,"")</f>
        <v/>
      </c>
      <c r="L2" s="106" t="str">
        <f>IFERROR(SMALL(K$2:K$217,ROWS($K$2:K2)),"")</f>
        <v/>
      </c>
      <c r="M2" s="82" t="str">
        <f t="shared" ref="M2:M33" si="1">IFERROR(IF(VLOOKUP(L2,A:C,3,0)=0," ",VLOOKUP(L2,A:C,3,0)),IF(L1&lt;&gt;"","&lt;Neu&gt;",""))</f>
        <v>&lt;Neu&gt;</v>
      </c>
      <c r="N2" s="117" t="str">
        <f>IF(Deckblatt_WWH!C7=0," ",Deckblatt_WWH!C7)</f>
        <v xml:space="preserve"> </v>
      </c>
      <c r="O2" s="82" t="str">
        <f>IFERROR(VLOOKUP(VLOOKUP(MID(TRIM(J2)&amp;"/"&amp;TRIM(N2),1,255),E:F,2,0),A:D,4,0),"Auswahl fehlt")</f>
        <v>Auswahl fehlt</v>
      </c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pans="1:100" x14ac:dyDescent="0.25">
      <c r="A3" s="105">
        <f>ROWS(A$2:$B3)</f>
        <v>2</v>
      </c>
      <c r="B3" s="106" t="s">
        <v>220</v>
      </c>
      <c r="C3" s="106" t="s">
        <v>345</v>
      </c>
      <c r="D3" s="106">
        <v>338330024</v>
      </c>
      <c r="E3" s="106" t="str">
        <f t="shared" ref="E3:E66" si="2">MID(TRIM(B3)&amp;"/"&amp;TRIM(C3),1,255)</f>
        <v>Arbeiter-Samariter-Bund Wien Wohnen und Soziale Dienstleistungen gemeinnützige GmbH/Chancenhaus Kerschensteinergasse</v>
      </c>
      <c r="F3" s="105">
        <f>ROWS($B$2:F3)</f>
        <v>2</v>
      </c>
      <c r="G3" s="106" t="str">
        <f t="shared" ref="G3:G62" si="3">IF(B3=B2,"",IF(LEN(B3)&lt;1,"",A3))</f>
        <v/>
      </c>
      <c r="H3" s="106">
        <f>IFERROR(SMALL(G$2:G$217,ROWS(G$2:$G3)),"")</f>
        <v>11</v>
      </c>
      <c r="I3" s="106" t="str">
        <f t="shared" si="0"/>
        <v>Arbeitsgemeinschaft für Nichtsesshaftenhilfe Wien</v>
      </c>
      <c r="J3" s="82"/>
      <c r="K3" s="82" t="str">
        <f t="shared" ref="K3:K66" si="4">IF(AND($J$2=B3,$J$2&lt;&gt;0),A3,"")</f>
        <v/>
      </c>
      <c r="L3" s="106" t="str">
        <f>IFERROR(SMALL(K$2:K$217,ROWS($K$2:K3)),"")</f>
        <v/>
      </c>
      <c r="M3" s="82" t="str">
        <f t="shared" si="1"/>
        <v/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</row>
    <row r="4" spans="1:100" x14ac:dyDescent="0.25">
      <c r="A4" s="105">
        <f>ROWS(A$2:$B4)</f>
        <v>3</v>
      </c>
      <c r="B4" s="106" t="s">
        <v>220</v>
      </c>
      <c r="C4" s="106" t="s">
        <v>221</v>
      </c>
      <c r="D4" s="106">
        <v>338330017</v>
      </c>
      <c r="E4" s="106" t="str">
        <f t="shared" si="2"/>
        <v>Arbeiter-Samariter-Bund Wien Wohnen und Soziale Dienstleistungen gemeinnützige GmbH/Haus Max Winter</v>
      </c>
      <c r="F4" s="105">
        <f>ROWS($B$2:F4)</f>
        <v>3</v>
      </c>
      <c r="G4" s="106" t="str">
        <f t="shared" si="3"/>
        <v/>
      </c>
      <c r="H4" s="106">
        <f>IFERROR(SMALL(G$2:G$217,ROWS(G$2:$G4)),"")</f>
        <v>19</v>
      </c>
      <c r="I4" s="106" t="str">
        <f t="shared" si="0"/>
        <v>BAWO - Bundesarbeitsgemeinschaft Wohnungslosenhilfe</v>
      </c>
      <c r="J4" s="82"/>
      <c r="K4" s="82" t="str">
        <f t="shared" si="4"/>
        <v/>
      </c>
      <c r="L4" s="106" t="str">
        <f>IFERROR(SMALL(K$2:K$217,ROWS($K$2:K4)),"")</f>
        <v/>
      </c>
      <c r="M4" s="82" t="str">
        <f t="shared" si="1"/>
        <v/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</row>
    <row r="5" spans="1:100" x14ac:dyDescent="0.25">
      <c r="A5" s="105">
        <f>ROWS(A$2:$B5)</f>
        <v>4</v>
      </c>
      <c r="B5" s="106" t="s">
        <v>220</v>
      </c>
      <c r="C5" s="106" t="s">
        <v>222</v>
      </c>
      <c r="D5" s="106">
        <v>338330018</v>
      </c>
      <c r="E5" s="106" t="str">
        <f t="shared" si="2"/>
        <v>Arbeiter-Samariter-Bund Wien Wohnen und Soziale Dienstleistungen gemeinnützige GmbH/Haus R3</v>
      </c>
      <c r="F5" s="105">
        <f>ROWS($B$2:F5)</f>
        <v>4</v>
      </c>
      <c r="G5" s="106" t="str">
        <f t="shared" si="3"/>
        <v/>
      </c>
      <c r="H5" s="106">
        <f>IFERROR(SMALL(G$2:G$217,ROWS(G$2:$G5)),"")</f>
        <v>20</v>
      </c>
      <c r="I5" s="106" t="str">
        <f t="shared" si="0"/>
        <v>Caritas der Erzdiözese Wien - Hilfe in Not</v>
      </c>
      <c r="J5" s="82"/>
      <c r="K5" s="82" t="str">
        <f t="shared" si="4"/>
        <v/>
      </c>
      <c r="L5" s="106" t="str">
        <f>IFERROR(SMALL(K$2:K$217,ROWS($K$2:K5)),"")</f>
        <v/>
      </c>
      <c r="M5" s="82" t="str">
        <f t="shared" si="1"/>
        <v/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</row>
    <row r="6" spans="1:100" x14ac:dyDescent="0.25">
      <c r="A6" s="105">
        <f>ROWS(A$2:$B6)</f>
        <v>5</v>
      </c>
      <c r="B6" s="106" t="s">
        <v>220</v>
      </c>
      <c r="C6" s="106" t="s">
        <v>223</v>
      </c>
      <c r="D6" s="106">
        <v>338330003</v>
      </c>
      <c r="E6" s="106" t="str">
        <f t="shared" si="2"/>
        <v>Arbeiter-Samariter-Bund Wien Wohnen und Soziale Dienstleistungen gemeinnützige GmbH/Haus Sama</v>
      </c>
      <c r="F6" s="105">
        <f>ROWS($B$2:F6)</f>
        <v>5</v>
      </c>
      <c r="G6" s="106" t="str">
        <f t="shared" si="3"/>
        <v/>
      </c>
      <c r="H6" s="106">
        <f>IFERROR(SMALL(G$2:G$217,ROWS(G$2:$G6)),"")</f>
        <v>53</v>
      </c>
      <c r="I6" s="106" t="str">
        <f t="shared" si="0"/>
        <v>CS Caritas Socialis GmbH</v>
      </c>
      <c r="J6" s="82"/>
      <c r="K6" s="82" t="str">
        <f t="shared" si="4"/>
        <v/>
      </c>
      <c r="L6" s="106" t="str">
        <f>IFERROR(SMALL(K$2:K$217,ROWS($K$2:K6)),"")</f>
        <v/>
      </c>
      <c r="M6" s="82" t="str">
        <f t="shared" si="1"/>
        <v/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</row>
    <row r="7" spans="1:100" x14ac:dyDescent="0.25">
      <c r="A7" s="105">
        <f>ROWS(A$2:$B7)</f>
        <v>6</v>
      </c>
      <c r="B7" s="106" t="s">
        <v>220</v>
      </c>
      <c r="C7" s="106" t="s">
        <v>224</v>
      </c>
      <c r="D7" s="106">
        <v>338330019</v>
      </c>
      <c r="E7" s="106" t="str">
        <f t="shared" si="2"/>
        <v>Arbeiter-Samariter-Bund Wien Wohnen und Soziale Dienstleistungen gemeinnützige GmbH/Internetcafé Zwischenschritt</v>
      </c>
      <c r="F7" s="105">
        <f>ROWS($B$2:F7)</f>
        <v>6</v>
      </c>
      <c r="G7" s="106" t="str">
        <f t="shared" si="3"/>
        <v/>
      </c>
      <c r="H7" s="106">
        <f>IFERROR(SMALL(G$2:G$217,ROWS(G$2:$G7)),"")</f>
        <v>54</v>
      </c>
      <c r="I7" s="106" t="str">
        <f t="shared" si="0"/>
        <v>Diakonie - Flüchtlingsdienst gemeinnützige GmbH</v>
      </c>
      <c r="J7" s="82"/>
      <c r="K7" s="82" t="str">
        <f t="shared" si="4"/>
        <v/>
      </c>
      <c r="L7" s="106" t="str">
        <f>IFERROR(SMALL(K$2:K$217,ROWS($K$2:K7)),"")</f>
        <v/>
      </c>
      <c r="M7" s="82" t="str">
        <f t="shared" si="1"/>
        <v/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</row>
    <row r="8" spans="1:100" x14ac:dyDescent="0.25">
      <c r="A8" s="105">
        <f>ROWS(A$2:$B8)</f>
        <v>7</v>
      </c>
      <c r="B8" s="106" t="s">
        <v>220</v>
      </c>
      <c r="C8" s="106" t="s">
        <v>389</v>
      </c>
      <c r="D8" s="106">
        <v>338330028</v>
      </c>
      <c r="E8" s="106" t="str">
        <f t="shared" si="2"/>
        <v>Arbeiter-Samariter-Bund Wien Wohnen und Soziale Dienstleistungen gemeinnützige GmbH/Mobil betreutes Wohnen (ASB)</v>
      </c>
      <c r="F8" s="105">
        <f>ROWS($B$2:F8)</f>
        <v>7</v>
      </c>
      <c r="G8" s="106" t="str">
        <f t="shared" si="3"/>
        <v/>
      </c>
      <c r="H8" s="106">
        <f>IFERROR(SMALL(G$2:G$217,ROWS(G$2:$G8)),"")</f>
        <v>61</v>
      </c>
      <c r="I8" s="106" t="str">
        <f t="shared" si="0"/>
        <v>Diakonie Eine Welt Lebensräume gemeinnützige GmbH</v>
      </c>
      <c r="J8" s="82"/>
      <c r="K8" s="82" t="str">
        <f t="shared" si="4"/>
        <v/>
      </c>
      <c r="L8" s="106" t="str">
        <f>IFERROR(SMALL(K$2:K$217,ROWS($K$2:K8)),"")</f>
        <v/>
      </c>
      <c r="M8" s="82" t="str">
        <f t="shared" si="1"/>
        <v/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</row>
    <row r="9" spans="1:100" x14ac:dyDescent="0.25">
      <c r="A9" s="105">
        <f>ROWS(A$2:$B9)</f>
        <v>8</v>
      </c>
      <c r="B9" s="106" t="s">
        <v>220</v>
      </c>
      <c r="C9" s="106" t="s">
        <v>270</v>
      </c>
      <c r="D9" s="106">
        <v>338330042</v>
      </c>
      <c r="E9" s="106" t="str">
        <f t="shared" si="2"/>
        <v>Arbeiter-Samariter-Bund Wien Wohnen und Soziale Dienstleistungen gemeinnützige GmbH/Peer-MitarbeiterInnen</v>
      </c>
      <c r="F9" s="105">
        <f>ROWS($B$2:F9)</f>
        <v>8</v>
      </c>
      <c r="G9" s="106" t="str">
        <f t="shared" si="3"/>
        <v/>
      </c>
      <c r="H9" s="106">
        <f>IFERROR(SMALL(G$2:G$217,ROWS(G$2:$G9)),"")</f>
        <v>62</v>
      </c>
      <c r="I9" s="106" t="str">
        <f t="shared" si="0"/>
        <v>Die Tafel Österreich - der Verein für sozialen Transfer</v>
      </c>
      <c r="J9" s="82"/>
      <c r="K9" s="82" t="str">
        <f t="shared" si="4"/>
        <v/>
      </c>
      <c r="L9" s="106" t="str">
        <f>IFERROR(SMALL(K$2:K$217,ROWS($K$2:K9)),"")</f>
        <v/>
      </c>
      <c r="M9" s="82" t="str">
        <f t="shared" si="1"/>
        <v/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</row>
    <row r="10" spans="1:100" x14ac:dyDescent="0.25">
      <c r="A10" s="105">
        <f>ROWS(A$2:$B10)</f>
        <v>9</v>
      </c>
      <c r="B10" s="106" t="s">
        <v>220</v>
      </c>
      <c r="C10" s="106" t="s">
        <v>390</v>
      </c>
      <c r="D10" s="106">
        <v>338330029</v>
      </c>
      <c r="E10" s="106" t="str">
        <f t="shared" si="2"/>
        <v>Arbeiter-Samariter-Bund Wien Wohnen und Soziale Dienstleistungen gemeinnützige GmbH/Soziales Wohnungsmanagement (ASB)</v>
      </c>
      <c r="F10" s="105">
        <f>ROWS($B$2:F10)</f>
        <v>9</v>
      </c>
      <c r="G10" s="106" t="str">
        <f t="shared" si="3"/>
        <v/>
      </c>
      <c r="H10" s="106">
        <f>IFERROR(SMALL(G$2:G$217,ROWS(G$2:$G10)),"")</f>
        <v>63</v>
      </c>
      <c r="I10" s="106" t="str">
        <f t="shared" si="0"/>
        <v>Heilsarmee Österreich</v>
      </c>
      <c r="J10" s="82"/>
      <c r="K10" s="82" t="str">
        <f t="shared" si="4"/>
        <v/>
      </c>
      <c r="L10" s="106" t="str">
        <f>IFERROR(SMALL(K$2:K$217,ROWS($K$2:K10)),"")</f>
        <v/>
      </c>
      <c r="M10" s="82" t="str">
        <f t="shared" si="1"/>
        <v/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</row>
    <row r="11" spans="1:100" x14ac:dyDescent="0.25">
      <c r="A11" s="105">
        <f>ROWS(A$2:$B11)</f>
        <v>10</v>
      </c>
      <c r="B11" s="106" t="s">
        <v>220</v>
      </c>
      <c r="C11" s="106" t="s">
        <v>225</v>
      </c>
      <c r="D11" s="106">
        <v>338330023</v>
      </c>
      <c r="E11" s="106" t="str">
        <f t="shared" si="2"/>
        <v>Arbeiter-Samariter-Bund Wien Wohnen und Soziale Dienstleistungen gemeinnützige GmbH/Winterpaket</v>
      </c>
      <c r="F11" s="105">
        <f>ROWS($B$2:F11)</f>
        <v>10</v>
      </c>
      <c r="G11" s="106" t="str">
        <f t="shared" si="3"/>
        <v/>
      </c>
      <c r="H11" s="106">
        <f>IFERROR(SMALL(G$2:G$217,ROWS(G$2:$G11)),"")</f>
        <v>72</v>
      </c>
      <c r="I11" s="106" t="str">
        <f t="shared" si="0"/>
        <v>immo-humana - Verein für Mütter in Wohnungsnot</v>
      </c>
      <c r="J11" s="82"/>
      <c r="K11" s="82" t="str">
        <f t="shared" si="4"/>
        <v/>
      </c>
      <c r="L11" s="106" t="str">
        <f>IFERROR(SMALL(K$2:K$217,ROWS($K$2:K11)),"")</f>
        <v/>
      </c>
      <c r="M11" s="82" t="str">
        <f t="shared" si="1"/>
        <v/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</row>
    <row r="12" spans="1:100" x14ac:dyDescent="0.25">
      <c r="A12" s="105">
        <f>ROWS(A$2:$B12)</f>
        <v>11</v>
      </c>
      <c r="B12" s="106" t="s">
        <v>226</v>
      </c>
      <c r="C12" s="106" t="s">
        <v>321</v>
      </c>
      <c r="D12" s="106">
        <v>334330001</v>
      </c>
      <c r="E12" s="106" t="str">
        <f t="shared" si="2"/>
        <v>Arbeitsgemeinschaft für Nichtsesshaftenhilfe Wien/Familienwohnen</v>
      </c>
      <c r="F12" s="105">
        <f>ROWS($B$2:F12)</f>
        <v>11</v>
      </c>
      <c r="G12" s="106">
        <f t="shared" si="3"/>
        <v>11</v>
      </c>
      <c r="H12" s="106">
        <f>IFERROR(SMALL(G$2:G$217,ROWS(G$2:$G12)),"")</f>
        <v>73</v>
      </c>
      <c r="I12" s="106" t="str">
        <f t="shared" si="0"/>
        <v>Institut für Frauen- und Männergesundheit</v>
      </c>
      <c r="J12" s="82"/>
      <c r="K12" s="82" t="str">
        <f t="shared" si="4"/>
        <v/>
      </c>
      <c r="L12" s="106" t="str">
        <f>IFERROR(SMALL(K$2:K$217,ROWS($K$2:K12)),"")</f>
        <v/>
      </c>
      <c r="M12" s="82" t="str">
        <f t="shared" si="1"/>
        <v/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</row>
    <row r="13" spans="1:100" x14ac:dyDescent="0.25">
      <c r="A13" s="105">
        <f>ROWS(A$2:$B13)</f>
        <v>12</v>
      </c>
      <c r="B13" s="106" t="s">
        <v>226</v>
      </c>
      <c r="C13" s="106" t="s">
        <v>438</v>
      </c>
      <c r="D13" s="106">
        <v>334330009</v>
      </c>
      <c r="E13" s="106" t="str">
        <f t="shared" si="2"/>
        <v>Arbeitsgemeinschaft für Nichtsesshaftenhilfe Wien/Haus Admiralda</v>
      </c>
      <c r="F13" s="105">
        <f>ROWS($B$2:F13)</f>
        <v>12</v>
      </c>
      <c r="G13" s="106" t="str">
        <f t="shared" si="3"/>
        <v/>
      </c>
      <c r="H13" s="106">
        <f>IFERROR(SMALL(G$2:G$217,ROWS(G$2:$G13)),"")</f>
        <v>75</v>
      </c>
      <c r="I13" s="106" t="str">
        <f t="shared" si="0"/>
        <v>Johanniter NÖ-Wien Gesundheits- und soziale Dienste mildtätige GmbH</v>
      </c>
      <c r="J13" s="82"/>
      <c r="K13" s="82" t="str">
        <f t="shared" si="4"/>
        <v/>
      </c>
      <c r="L13" s="106" t="str">
        <f>IFERROR(SMALL(K$2:K$217,ROWS($K$2:K13)),"")</f>
        <v/>
      </c>
      <c r="M13" s="82" t="str">
        <f t="shared" si="1"/>
        <v/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</row>
    <row r="14" spans="1:100" x14ac:dyDescent="0.25">
      <c r="A14" s="105">
        <f>ROWS(A$2:$B14)</f>
        <v>13</v>
      </c>
      <c r="B14" s="106" t="s">
        <v>226</v>
      </c>
      <c r="C14" s="106" t="s">
        <v>227</v>
      </c>
      <c r="D14" s="106">
        <v>334330005</v>
      </c>
      <c r="E14" s="106" t="str">
        <f t="shared" si="2"/>
        <v>Arbeitsgemeinschaft für Nichtsesshaftenhilfe Wien/Haus Eßlinger Hauptstraße</v>
      </c>
      <c r="F14" s="105">
        <f>ROWS($B$2:F14)</f>
        <v>13</v>
      </c>
      <c r="G14" s="106" t="str">
        <f t="shared" si="3"/>
        <v/>
      </c>
      <c r="H14" s="106">
        <f>IFERROR(SMALL(G$2:G$217,ROWS(G$2:$G14)),"")</f>
        <v>76</v>
      </c>
      <c r="I14" s="106" t="str">
        <f t="shared" si="0"/>
        <v>JUNO - Verein zur Unterstützung Getrennt- und Alleinerziehender</v>
      </c>
      <c r="J14" s="82"/>
      <c r="K14" s="82" t="str">
        <f t="shared" si="4"/>
        <v/>
      </c>
      <c r="L14" s="106" t="str">
        <f>IFERROR(SMALL(K$2:K$217,ROWS($K$2:K14)),"")</f>
        <v/>
      </c>
      <c r="M14" s="82" t="str">
        <f t="shared" si="1"/>
        <v/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</row>
    <row r="15" spans="1:100" x14ac:dyDescent="0.25">
      <c r="A15" s="105">
        <f>ROWS(A$2:$B15)</f>
        <v>14</v>
      </c>
      <c r="B15" s="106" t="s">
        <v>226</v>
      </c>
      <c r="C15" s="106" t="s">
        <v>228</v>
      </c>
      <c r="D15" s="106">
        <v>334330007</v>
      </c>
      <c r="E15" s="106" t="str">
        <f t="shared" si="2"/>
        <v>Arbeitsgemeinschaft für Nichtsesshaftenhilfe Wien/Haus Leopoldauer Straße</v>
      </c>
      <c r="F15" s="105">
        <f>ROWS($B$2:F15)</f>
        <v>14</v>
      </c>
      <c r="G15" s="106" t="str">
        <f t="shared" si="3"/>
        <v/>
      </c>
      <c r="H15" s="106">
        <f>IFERROR(SMALL(G$2:G$217,ROWS(G$2:$G15)),"")</f>
        <v>77</v>
      </c>
      <c r="I15" s="106" t="str">
        <f t="shared" si="0"/>
        <v>Kolping Altenpflege Wien-Leopoldstadt GmbH</v>
      </c>
      <c r="J15" s="82"/>
      <c r="K15" s="82" t="str">
        <f t="shared" si="4"/>
        <v/>
      </c>
      <c r="L15" s="106" t="str">
        <f>IFERROR(SMALL(K$2:K$217,ROWS($K$2:K15)),"")</f>
        <v/>
      </c>
      <c r="M15" s="82" t="str">
        <f t="shared" si="1"/>
        <v/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</row>
    <row r="16" spans="1:100" x14ac:dyDescent="0.25">
      <c r="A16" s="105">
        <f>ROWS(A$2:$B16)</f>
        <v>15</v>
      </c>
      <c r="B16" s="106" t="s">
        <v>226</v>
      </c>
      <c r="C16" s="106" t="s">
        <v>439</v>
      </c>
      <c r="D16" s="106">
        <v>334330008</v>
      </c>
      <c r="E16" s="106" t="str">
        <f t="shared" si="2"/>
        <v>Arbeitsgemeinschaft für Nichtsesshaftenhilfe Wien/Haus Marion</v>
      </c>
      <c r="F16" s="105">
        <f>ROWS($B$2:F16)</f>
        <v>15</v>
      </c>
      <c r="G16" s="106" t="str">
        <f t="shared" si="3"/>
        <v/>
      </c>
      <c r="H16" s="106">
        <f>IFERROR(SMALL(G$2:G$217,ROWS(G$2:$G16)),"")</f>
        <v>78</v>
      </c>
      <c r="I16" s="106" t="str">
        <f t="shared" si="0"/>
        <v>Kolping Österreich</v>
      </c>
      <c r="J16" s="82"/>
      <c r="K16" s="82" t="str">
        <f t="shared" si="4"/>
        <v/>
      </c>
      <c r="L16" s="106" t="str">
        <f>IFERROR(SMALL(K$2:K$217,ROWS($K$2:K16)),"")</f>
        <v/>
      </c>
      <c r="M16" s="82" t="str">
        <f t="shared" si="1"/>
        <v/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</row>
    <row r="17" spans="1:100" x14ac:dyDescent="0.25">
      <c r="A17" s="105">
        <f>ROWS(A$2:$B17)</f>
        <v>16</v>
      </c>
      <c r="B17" s="106" t="s">
        <v>226</v>
      </c>
      <c r="C17" s="106" t="s">
        <v>229</v>
      </c>
      <c r="D17" s="106">
        <v>334330003</v>
      </c>
      <c r="E17" s="106" t="str">
        <f t="shared" si="2"/>
        <v>Arbeitsgemeinschaft für Nichtsesshaftenhilfe Wien/Haus Maroltingergasse</v>
      </c>
      <c r="F17" s="105">
        <f>ROWS($B$2:F17)</f>
        <v>16</v>
      </c>
      <c r="G17" s="106" t="str">
        <f t="shared" si="3"/>
        <v/>
      </c>
      <c r="H17" s="106">
        <f>IFERROR(SMALL(G$2:G$217,ROWS(G$2:$G17)),"")</f>
        <v>80</v>
      </c>
      <c r="I17" s="106" t="str">
        <f t="shared" si="0"/>
        <v>Kolpinghaus-für betreutes Wohnen-GmbH</v>
      </c>
      <c r="J17" s="82"/>
      <c r="K17" s="82" t="str">
        <f t="shared" si="4"/>
        <v/>
      </c>
      <c r="L17" s="106" t="str">
        <f>IFERROR(SMALL(K$2:K$217,ROWS($K$2:K17)),"")</f>
        <v/>
      </c>
      <c r="M17" s="82" t="str">
        <f t="shared" si="1"/>
        <v/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</row>
    <row r="18" spans="1:100" x14ac:dyDescent="0.25">
      <c r="A18" s="105">
        <f>ROWS(A$2:$B18)</f>
        <v>17</v>
      </c>
      <c r="B18" s="106" t="s">
        <v>226</v>
      </c>
      <c r="C18" s="106" t="s">
        <v>230</v>
      </c>
      <c r="D18" s="106">
        <v>334330006</v>
      </c>
      <c r="E18" s="106" t="str">
        <f t="shared" si="2"/>
        <v>Arbeitsgemeinschaft für Nichtsesshaftenhilfe Wien/Haus Schlachthausgasse</v>
      </c>
      <c r="F18" s="105">
        <f>ROWS($B$2:F18)</f>
        <v>17</v>
      </c>
      <c r="G18" s="106" t="str">
        <f t="shared" si="3"/>
        <v/>
      </c>
      <c r="H18" s="106">
        <f>IFERROR(SMALL(G$2:G$217,ROWS(G$2:$G18)),"")</f>
        <v>81</v>
      </c>
      <c r="I18" s="106" t="str">
        <f t="shared" si="0"/>
        <v>Kuratorium für psychosoziale Dienste in Wien</v>
      </c>
      <c r="J18" s="82"/>
      <c r="K18" s="82" t="str">
        <f t="shared" si="4"/>
        <v/>
      </c>
      <c r="L18" s="106" t="str">
        <f>IFERROR(SMALL(K$2:K$217,ROWS($K$2:K18)),"")</f>
        <v/>
      </c>
      <c r="M18" s="82" t="str">
        <f t="shared" si="1"/>
        <v/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</row>
    <row r="19" spans="1:100" x14ac:dyDescent="0.25">
      <c r="A19" s="105">
        <f>ROWS(A$2:$B19)</f>
        <v>18</v>
      </c>
      <c r="B19" s="106" t="s">
        <v>226</v>
      </c>
      <c r="C19" s="106" t="s">
        <v>440</v>
      </c>
      <c r="D19" s="106">
        <v>334330004</v>
      </c>
      <c r="E19" s="106" t="str">
        <f t="shared" si="2"/>
        <v>Arbeitsgemeinschaft für Nichtsesshaftenhilfe Wien/Resl Haus</v>
      </c>
      <c r="F19" s="105">
        <f>ROWS($B$2:F19)</f>
        <v>18</v>
      </c>
      <c r="G19" s="106" t="str">
        <f t="shared" si="3"/>
        <v/>
      </c>
      <c r="H19" s="106">
        <f>IFERROR(SMALL(G$2:G$217,ROWS(G$2:$G19)),"")</f>
        <v>82</v>
      </c>
      <c r="I19" s="106" t="str">
        <f t="shared" si="0"/>
        <v>Kuratorium Wiener Pensionisten-Wohnhäuser</v>
      </c>
      <c r="J19" s="82"/>
      <c r="K19" s="82" t="str">
        <f t="shared" si="4"/>
        <v/>
      </c>
      <c r="L19" s="106" t="str">
        <f>IFERROR(SMALL(K$2:K$217,ROWS($K$2:K19)),"")</f>
        <v/>
      </c>
      <c r="M19" s="82" t="str">
        <f t="shared" si="1"/>
        <v/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</row>
    <row r="20" spans="1:100" x14ac:dyDescent="0.25">
      <c r="A20" s="105">
        <f>ROWS(A$2:$B20)</f>
        <v>19</v>
      </c>
      <c r="B20" s="106" t="s">
        <v>441</v>
      </c>
      <c r="D20" s="106">
        <v>30101</v>
      </c>
      <c r="E20" s="106" t="str">
        <f t="shared" si="2"/>
        <v>BAWO - Bundesarbeitsgemeinschaft Wohnungslosenhilfe/</v>
      </c>
      <c r="F20" s="105">
        <f>ROWS($B$2:F20)</f>
        <v>19</v>
      </c>
      <c r="G20" s="106">
        <f t="shared" si="3"/>
        <v>19</v>
      </c>
      <c r="H20" s="106">
        <f>IFERROR(SMALL(G$2:G$217,ROWS(G$2:$G20)),"")</f>
        <v>83</v>
      </c>
      <c r="I20" s="106" t="str">
        <f t="shared" si="0"/>
        <v>LOGIN - Verein zur Gesundheitsförderung und sozialen Integration</v>
      </c>
      <c r="J20" s="82"/>
      <c r="K20" s="82" t="str">
        <f t="shared" si="4"/>
        <v/>
      </c>
      <c r="L20" s="106" t="str">
        <f>IFERROR(SMALL(K$2:K$217,ROWS($K$2:K20)),"")</f>
        <v/>
      </c>
      <c r="M20" s="82" t="str">
        <f t="shared" si="1"/>
        <v/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</row>
    <row r="21" spans="1:100" x14ac:dyDescent="0.25">
      <c r="A21" s="105">
        <f>ROWS(A$2:$B21)</f>
        <v>20</v>
      </c>
      <c r="B21" s="106" t="s">
        <v>231</v>
      </c>
      <c r="C21" s="106" t="s">
        <v>232</v>
      </c>
      <c r="D21" s="106">
        <v>335250052</v>
      </c>
      <c r="E21" s="106" t="str">
        <f t="shared" si="2"/>
        <v>Caritas der Erzdiözese Wien - Hilfe in Not/a_stay Stabilisierungswohnen</v>
      </c>
      <c r="F21" s="105">
        <f>ROWS($B$2:F21)</f>
        <v>20</v>
      </c>
      <c r="G21" s="106">
        <f t="shared" si="3"/>
        <v>20</v>
      </c>
      <c r="H21" s="106">
        <f>IFERROR(SMALL(G$2:G$217,ROWS(G$2:$G21)),"")</f>
        <v>84</v>
      </c>
      <c r="I21" s="106" t="str">
        <f t="shared" si="0"/>
        <v>neunerhaus - Hilfe für obdachlose Menschen</v>
      </c>
      <c r="J21" s="82"/>
      <c r="K21" s="82" t="str">
        <f t="shared" si="4"/>
        <v/>
      </c>
      <c r="L21" s="106" t="str">
        <f>IFERROR(SMALL(K$2:K$217,ROWS($K$2:K21)),"")</f>
        <v/>
      </c>
      <c r="M21" s="82" t="str">
        <f t="shared" si="1"/>
        <v/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</row>
    <row r="22" spans="1:100" x14ac:dyDescent="0.25">
      <c r="A22" s="105">
        <f>ROWS(A$2:$B22)</f>
        <v>21</v>
      </c>
      <c r="B22" s="106" t="s">
        <v>231</v>
      </c>
      <c r="C22" s="106" t="s">
        <v>391</v>
      </c>
      <c r="D22" s="106">
        <v>335250062</v>
      </c>
      <c r="E22" s="106" t="str">
        <f t="shared" si="2"/>
        <v>Caritas der Erzdiözese Wien - Hilfe in Not/Beratungsstelle Mobil betreutes Wohnen - Housing First</v>
      </c>
      <c r="F22" s="105">
        <f>ROWS($B$2:F22)</f>
        <v>21</v>
      </c>
      <c r="G22" s="106" t="str">
        <f t="shared" si="3"/>
        <v/>
      </c>
      <c r="H22" s="106">
        <f>IFERROR(SMALL(G$2:G$217,ROWS(G$2:$G22)),"")</f>
        <v>92</v>
      </c>
      <c r="I22" s="106" t="str">
        <f t="shared" si="0"/>
        <v>neunerhaus Gesundheit gemeinnützige GmbH</v>
      </c>
      <c r="J22" s="82"/>
      <c r="K22" s="82" t="str">
        <f t="shared" si="4"/>
        <v/>
      </c>
      <c r="L22" s="106" t="str">
        <f>IFERROR(SMALL(K$2:K$217,ROWS($K$2:K22)),"")</f>
        <v/>
      </c>
      <c r="M22" s="82" t="str">
        <f t="shared" si="1"/>
        <v/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</row>
    <row r="23" spans="1:100" x14ac:dyDescent="0.25">
      <c r="A23" s="105">
        <f>ROWS(A$2:$B23)</f>
        <v>22</v>
      </c>
      <c r="B23" s="106" t="s">
        <v>231</v>
      </c>
      <c r="C23" s="106" t="s">
        <v>392</v>
      </c>
      <c r="D23" s="106">
        <v>335250036</v>
      </c>
      <c r="E23" s="106" t="str">
        <f t="shared" si="2"/>
        <v>Caritas der Erzdiözese Wien - Hilfe in Not/Beratungsstelle Muki mobil</v>
      </c>
      <c r="F23" s="105">
        <f>ROWS($B$2:F23)</f>
        <v>22</v>
      </c>
      <c r="G23" s="106" t="str">
        <f t="shared" si="3"/>
        <v/>
      </c>
      <c r="H23" s="106">
        <f>IFERROR(SMALL(G$2:G$217,ROWS(G$2:$G23)),"")</f>
        <v>94</v>
      </c>
      <c r="I23" s="106" t="str">
        <f t="shared" si="0"/>
        <v>Neunerhaus Soziales Wohnen und Immobilien gemeinnützige GmbH</v>
      </c>
      <c r="J23" s="82"/>
      <c r="K23" s="82" t="str">
        <f t="shared" si="4"/>
        <v/>
      </c>
      <c r="L23" s="106" t="str">
        <f>IFERROR(SMALL(K$2:K$217,ROWS($K$2:K23)),"")</f>
        <v/>
      </c>
      <c r="M23" s="82" t="str">
        <f t="shared" si="1"/>
        <v/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</row>
    <row r="24" spans="1:100" x14ac:dyDescent="0.25">
      <c r="A24" s="105">
        <f>ROWS(A$2:$B24)</f>
        <v>23</v>
      </c>
      <c r="B24" s="106" t="s">
        <v>231</v>
      </c>
      <c r="C24" s="106" t="s">
        <v>233</v>
      </c>
      <c r="D24" s="106">
        <v>335250054</v>
      </c>
      <c r="E24" s="106" t="str">
        <f t="shared" si="2"/>
        <v>Caritas der Erzdiözese Wien - Hilfe in Not/Chancenhaus Grangasse</v>
      </c>
      <c r="F24" s="105">
        <f>ROWS($B$2:F24)</f>
        <v>23</v>
      </c>
      <c r="G24" s="106" t="str">
        <f t="shared" si="3"/>
        <v/>
      </c>
      <c r="H24" s="106">
        <f>IFERROR(SMALL(G$2:G$217,ROWS(G$2:$G24)),"")</f>
        <v>96</v>
      </c>
      <c r="I24" s="106" t="str">
        <f t="shared" si="0"/>
        <v>NEUSTART - Bewährungshilfe, Konfliktregelung, Soziale Arbeit</v>
      </c>
      <c r="J24" s="82"/>
      <c r="K24" s="82" t="str">
        <f t="shared" si="4"/>
        <v/>
      </c>
      <c r="L24" s="106" t="str">
        <f>IFERROR(SMALL(K$2:K$217,ROWS($K$2:K24)),"")</f>
        <v/>
      </c>
      <c r="M24" s="82" t="str">
        <f t="shared" si="1"/>
        <v/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</row>
    <row r="25" spans="1:100" x14ac:dyDescent="0.25">
      <c r="A25" s="105">
        <f>ROWS(A$2:$B25)</f>
        <v>24</v>
      </c>
      <c r="B25" s="106" t="s">
        <v>231</v>
      </c>
      <c r="C25" s="106" t="s">
        <v>234</v>
      </c>
      <c r="D25" s="106">
        <v>335250015</v>
      </c>
      <c r="E25" s="106" t="str">
        <f t="shared" si="2"/>
        <v>Caritas der Erzdiözese Wien - Hilfe in Not/FrauenWohnZentrum</v>
      </c>
      <c r="F25" s="105">
        <f>ROWS($B$2:F25)</f>
        <v>24</v>
      </c>
      <c r="G25" s="106" t="str">
        <f t="shared" si="3"/>
        <v/>
      </c>
      <c r="H25" s="106">
        <f>IFERROR(SMALL(G$2:G$217,ROWS(G$2:$G25)),"")</f>
        <v>99</v>
      </c>
      <c r="I25" s="106" t="str">
        <f t="shared" si="0"/>
        <v>Obdach Wien gemeinnützige GmbH (ZAUFF)</v>
      </c>
      <c r="J25" s="82"/>
      <c r="K25" s="82" t="str">
        <f t="shared" si="4"/>
        <v/>
      </c>
      <c r="L25" s="106" t="str">
        <f>IFERROR(SMALL(K$2:K$217,ROWS($K$2:K25)),"")</f>
        <v/>
      </c>
      <c r="M25" s="82" t="str">
        <f t="shared" si="1"/>
        <v/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</row>
    <row r="26" spans="1:100" x14ac:dyDescent="0.25">
      <c r="A26" s="105">
        <f>ROWS(A$2:$B26)</f>
        <v>25</v>
      </c>
      <c r="B26" s="106" t="s">
        <v>231</v>
      </c>
      <c r="C26" s="106" t="s">
        <v>393</v>
      </c>
      <c r="D26" s="106">
        <v>335250059</v>
      </c>
      <c r="E26" s="106" t="str">
        <f t="shared" si="2"/>
        <v>Caritas der Erzdiözese Wien - Hilfe in Not/FrauenWohnZimmer</v>
      </c>
      <c r="F26" s="105">
        <f>ROWS($B$2:F26)</f>
        <v>25</v>
      </c>
      <c r="G26" s="106" t="str">
        <f t="shared" si="3"/>
        <v/>
      </c>
      <c r="H26" s="106">
        <f>IFERROR(SMALL(G$2:G$217,ROWS(G$2:$G26)),"")</f>
        <v>118</v>
      </c>
      <c r="I26" s="106" t="str">
        <f t="shared" si="0"/>
        <v>Orient Express - Beratungs-, Bildungs- und Kulturinitiative für Frauen</v>
      </c>
      <c r="J26" s="82"/>
      <c r="K26" s="82" t="str">
        <f t="shared" si="4"/>
        <v/>
      </c>
      <c r="L26" s="106" t="str">
        <f>IFERROR(SMALL(K$2:K$217,ROWS($K$2:K26)),"")</f>
        <v/>
      </c>
      <c r="M26" s="82" t="str">
        <f t="shared" si="1"/>
        <v/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0" x14ac:dyDescent="0.25">
      <c r="A27" s="105">
        <f>ROWS(A$2:$B27)</f>
        <v>26</v>
      </c>
      <c r="B27" s="106" t="s">
        <v>231</v>
      </c>
      <c r="C27" s="106" t="s">
        <v>461</v>
      </c>
      <c r="D27" s="106">
        <v>335250073</v>
      </c>
      <c r="E27" s="106" t="str">
        <f t="shared" si="2"/>
        <v>Caritas der Erzdiözese Wien - Hilfe in Not/Gruft Straßensozialarbeit</v>
      </c>
      <c r="F27" s="105">
        <f>ROWS($B$2:F27)</f>
        <v>26</v>
      </c>
      <c r="G27" s="106" t="str">
        <f t="shared" si="3"/>
        <v/>
      </c>
      <c r="H27" s="106">
        <f>IFERROR(SMALL(G$2:G$217,ROWS(G$2:$G27)),"")</f>
        <v>119</v>
      </c>
      <c r="I27" s="106" t="str">
        <f t="shared" si="0"/>
        <v>Schuldnerberatung Wien - gemeinnützige GmbH</v>
      </c>
      <c r="J27" s="82"/>
      <c r="K27" s="82" t="str">
        <f t="shared" si="4"/>
        <v/>
      </c>
      <c r="L27" s="106" t="str">
        <f>IFERROR(SMALL(K$2:K$217,ROWS($K$2:K27)),"")</f>
        <v/>
      </c>
      <c r="M27" s="82" t="str">
        <f t="shared" si="1"/>
        <v/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</row>
    <row r="28" spans="1:100" x14ac:dyDescent="0.25">
      <c r="A28" s="105">
        <f>ROWS(A$2:$B28)</f>
        <v>27</v>
      </c>
      <c r="B28" s="106" t="s">
        <v>231</v>
      </c>
      <c r="C28" s="106" t="s">
        <v>462</v>
      </c>
      <c r="D28" s="106">
        <v>335250026</v>
      </c>
      <c r="E28" s="106" t="str">
        <f t="shared" si="2"/>
        <v>Caritas der Erzdiözese Wien - Hilfe in Not/Gruft Tageszentrum</v>
      </c>
      <c r="F28" s="105">
        <f>ROWS($B$2:F28)</f>
        <v>27</v>
      </c>
      <c r="G28" s="106" t="str">
        <f t="shared" si="3"/>
        <v/>
      </c>
      <c r="H28" s="106">
        <f>IFERROR(SMALL(G$2:G$217,ROWS(G$2:$G28)),"")</f>
        <v>122</v>
      </c>
      <c r="I28" s="106" t="str">
        <f t="shared" si="0"/>
        <v>St. Elisabeth-Stiftung der Erzdiözese Wien</v>
      </c>
      <c r="J28" s="82"/>
      <c r="K28" s="82" t="str">
        <f t="shared" si="4"/>
        <v/>
      </c>
      <c r="L28" s="106" t="str">
        <f>IFERROR(SMALL(K$2:K$217,ROWS($K$2:K28)),"")</f>
        <v/>
      </c>
      <c r="M28" s="82" t="str">
        <f t="shared" si="1"/>
        <v/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</row>
    <row r="29" spans="1:100" x14ac:dyDescent="0.25">
      <c r="A29" s="105">
        <f>ROWS(A$2:$B29)</f>
        <v>28</v>
      </c>
      <c r="B29" s="106" t="s">
        <v>231</v>
      </c>
      <c r="C29" s="106" t="s">
        <v>235</v>
      </c>
      <c r="D29" s="106">
        <v>335250009</v>
      </c>
      <c r="E29" s="106" t="str">
        <f t="shared" si="2"/>
        <v>Caritas der Erzdiözese Wien - Hilfe in Not/Haus Allerheiligen</v>
      </c>
      <c r="F29" s="105">
        <f>ROWS($B$2:F29)</f>
        <v>28</v>
      </c>
      <c r="G29" s="106" t="str">
        <f t="shared" si="3"/>
        <v/>
      </c>
      <c r="H29" s="106">
        <f>IFERROR(SMALL(G$2:G$217,ROWS(G$2:$G29)),"")</f>
        <v>131</v>
      </c>
      <c r="I29" s="106" t="str">
        <f t="shared" si="0"/>
        <v>Verein Mensch Umwelt Tier (M.U.T.)</v>
      </c>
      <c r="J29" s="82"/>
      <c r="K29" s="82" t="str">
        <f t="shared" si="4"/>
        <v/>
      </c>
      <c r="L29" s="106" t="str">
        <f>IFERROR(SMALL(K$2:K$217,ROWS($K$2:K29)),"")</f>
        <v/>
      </c>
      <c r="M29" s="82" t="str">
        <f t="shared" si="1"/>
        <v/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</row>
    <row r="30" spans="1:100" x14ac:dyDescent="0.25">
      <c r="A30" s="105">
        <f>ROWS(A$2:$B30)</f>
        <v>29</v>
      </c>
      <c r="B30" s="106" t="s">
        <v>231</v>
      </c>
      <c r="C30" s="106" t="s">
        <v>394</v>
      </c>
      <c r="D30" s="106">
        <v>335250061</v>
      </c>
      <c r="E30" s="106" t="str">
        <f t="shared" si="2"/>
        <v>Caritas der Erzdiözese Wien - Hilfe in Not/Haus Amadou (WWH)</v>
      </c>
      <c r="F30" s="105">
        <f>ROWS($B$2:F30)</f>
        <v>29</v>
      </c>
      <c r="G30" s="106" t="str">
        <f t="shared" si="3"/>
        <v/>
      </c>
      <c r="H30" s="106">
        <f>IFERROR(SMALL(G$2:G$217,ROWS(G$2:$G30)),"")</f>
        <v>132</v>
      </c>
      <c r="I30" s="106" t="str">
        <f t="shared" si="0"/>
        <v>Vinzenzgemeinschaft Eggenberg - VinziWerke</v>
      </c>
      <c r="J30" s="82"/>
      <c r="K30" s="82" t="str">
        <f t="shared" si="4"/>
        <v/>
      </c>
      <c r="L30" s="106" t="str">
        <f>IFERROR(SMALL(K$2:K$217,ROWS($K$2:K30)),"")</f>
        <v/>
      </c>
      <c r="M30" s="82" t="str">
        <f t="shared" si="1"/>
        <v/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</row>
    <row r="31" spans="1:100" x14ac:dyDescent="0.25">
      <c r="A31" s="105">
        <f>ROWS(A$2:$B31)</f>
        <v>30</v>
      </c>
      <c r="B31" s="106" t="s">
        <v>231</v>
      </c>
      <c r="C31" s="106" t="s">
        <v>236</v>
      </c>
      <c r="D31" s="106">
        <v>335250047</v>
      </c>
      <c r="E31" s="106" t="str">
        <f t="shared" si="2"/>
        <v>Caritas der Erzdiözese Wien - Hilfe in Not/Haus Frida</v>
      </c>
      <c r="F31" s="105">
        <f>ROWS($B$2:F31)</f>
        <v>30</v>
      </c>
      <c r="G31" s="106" t="str">
        <f t="shared" si="3"/>
        <v/>
      </c>
      <c r="H31" s="106">
        <f>IFERROR(SMALL(G$2:G$217,ROWS(G$2:$G31)),"")</f>
        <v>133</v>
      </c>
      <c r="I31" s="106" t="str">
        <f t="shared" si="0"/>
        <v>Vinzenzgemeinschaft Sankt Benedikt</v>
      </c>
      <c r="J31" s="82"/>
      <c r="K31" s="82" t="str">
        <f t="shared" si="4"/>
        <v/>
      </c>
      <c r="L31" s="106" t="str">
        <f>IFERROR(SMALL(K$2:K$217,ROWS($K$2:K31)),"")</f>
        <v/>
      </c>
      <c r="M31" s="82" t="str">
        <f t="shared" si="1"/>
        <v/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</row>
    <row r="32" spans="1:100" x14ac:dyDescent="0.25">
      <c r="A32" s="105">
        <f>ROWS(A$2:$B32)</f>
        <v>31</v>
      </c>
      <c r="B32" s="106" t="s">
        <v>231</v>
      </c>
      <c r="C32" s="106" t="s">
        <v>237</v>
      </c>
      <c r="D32" s="106">
        <v>335250019</v>
      </c>
      <c r="E32" s="106" t="str">
        <f t="shared" si="2"/>
        <v>Caritas der Erzdiözese Wien - Hilfe in Not/Haus Immanuel</v>
      </c>
      <c r="F32" s="105">
        <f>ROWS($B$2:F32)</f>
        <v>31</v>
      </c>
      <c r="G32" s="106" t="str">
        <f t="shared" si="3"/>
        <v/>
      </c>
      <c r="H32" s="106">
        <f>IFERROR(SMALL(G$2:G$217,ROWS(G$2:$G32)),"")</f>
        <v>134</v>
      </c>
      <c r="I32" s="106" t="str">
        <f t="shared" si="0"/>
        <v>Vinzenzgemeinschaft St. Martin</v>
      </c>
      <c r="J32" s="82"/>
      <c r="K32" s="82" t="str">
        <f t="shared" si="4"/>
        <v/>
      </c>
      <c r="L32" s="106" t="str">
        <f>IFERROR(SMALL(K$2:K$217,ROWS($K$2:K32)),"")</f>
        <v/>
      </c>
      <c r="M32" s="82" t="str">
        <f t="shared" si="1"/>
        <v/>
      </c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</row>
    <row r="33" spans="1:100" x14ac:dyDescent="0.25">
      <c r="A33" s="105">
        <f>ROWS(A$2:$B33)</f>
        <v>32</v>
      </c>
      <c r="B33" s="106" t="s">
        <v>231</v>
      </c>
      <c r="C33" s="106" t="s">
        <v>238</v>
      </c>
      <c r="D33" s="106">
        <v>335250055</v>
      </c>
      <c r="E33" s="106" t="str">
        <f t="shared" si="2"/>
        <v>Caritas der Erzdiözese Wien - Hilfe in Not/Haus Jaro (KUWO)</v>
      </c>
      <c r="F33" s="105">
        <f>ROWS($B$2:F33)</f>
        <v>32</v>
      </c>
      <c r="G33" s="106" t="str">
        <f t="shared" si="3"/>
        <v/>
      </c>
      <c r="H33" s="106">
        <f>IFERROR(SMALL(G$2:G$217,ROWS(G$2:$G33)),"")</f>
        <v>135</v>
      </c>
      <c r="I33" s="106" t="str">
        <f t="shared" si="0"/>
        <v>Volkshilfe Wien</v>
      </c>
      <c r="J33" s="82"/>
      <c r="K33" s="82" t="str">
        <f t="shared" si="4"/>
        <v/>
      </c>
      <c r="L33" s="106" t="str">
        <f>IFERROR(SMALL(K$2:K$217,ROWS($K$2:K33)),"")</f>
        <v/>
      </c>
      <c r="M33" s="82" t="str">
        <f t="shared" si="1"/>
        <v/>
      </c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</row>
    <row r="34" spans="1:100" x14ac:dyDescent="0.25">
      <c r="A34" s="105">
        <f>ROWS(A$2:$B34)</f>
        <v>33</v>
      </c>
      <c r="B34" s="106" t="s">
        <v>231</v>
      </c>
      <c r="C34" s="106" t="s">
        <v>239</v>
      </c>
      <c r="D34" s="106">
        <v>335250017</v>
      </c>
      <c r="E34" s="106" t="str">
        <f t="shared" si="2"/>
        <v>Caritas der Erzdiözese Wien - Hilfe in Not/Haus Jona</v>
      </c>
      <c r="F34" s="105">
        <f>ROWS($B$2:F34)</f>
        <v>33</v>
      </c>
      <c r="G34" s="106" t="str">
        <f t="shared" si="3"/>
        <v/>
      </c>
      <c r="H34" s="106">
        <f>IFERROR(SMALL(G$2:G$217,ROWS(G$2:$G34)),"")</f>
        <v>136</v>
      </c>
      <c r="I34" s="106" t="str">
        <f t="shared" ref="I34:I65" si="5">IFERROR(VLOOKUP(H34,A:B,2,0),IF(H33&lt;&gt;"","&lt;Neu&gt;",""))</f>
        <v>Volkshilfe Wien gemeinnützige Betriebs-GmbH</v>
      </c>
      <c r="J34" s="82"/>
      <c r="K34" s="82" t="str">
        <f t="shared" si="4"/>
        <v/>
      </c>
      <c r="L34" s="106" t="str">
        <f>IFERROR(SMALL(K$2:K$217,ROWS($K$2:K34)),"")</f>
        <v/>
      </c>
      <c r="M34" s="82" t="str">
        <f t="shared" ref="M34:M65" si="6">IFERROR(IF(VLOOKUP(L34,A:C,3,0)=0," ",VLOOKUP(L34,A:C,3,0)),IF(L33&lt;&gt;"","&lt;Neu&gt;",""))</f>
        <v/>
      </c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</row>
    <row r="35" spans="1:100" x14ac:dyDescent="0.25">
      <c r="A35" s="105">
        <f>ROWS(A$2:$B35)</f>
        <v>34</v>
      </c>
      <c r="B35" s="106" t="s">
        <v>231</v>
      </c>
      <c r="C35" s="106" t="s">
        <v>474</v>
      </c>
      <c r="D35" s="106">
        <v>335250012</v>
      </c>
      <c r="E35" s="106" t="str">
        <f t="shared" si="2"/>
        <v>Caritas der Erzdiözese Wien - Hilfe in Not/Haus Kim</v>
      </c>
      <c r="F35" s="105">
        <f>ROWS($B$2:F35)</f>
        <v>34</v>
      </c>
      <c r="G35" s="106" t="str">
        <f t="shared" si="3"/>
        <v/>
      </c>
      <c r="H35" s="106">
        <f>IFERROR(SMALL(G$2:G$217,ROWS(G$2:$G35)),"")</f>
        <v>147</v>
      </c>
      <c r="I35" s="106" t="str">
        <f t="shared" si="5"/>
        <v>Wien House GmbH</v>
      </c>
      <c r="J35" s="82"/>
      <c r="K35" s="82" t="str">
        <f t="shared" si="4"/>
        <v/>
      </c>
      <c r="L35" s="106" t="str">
        <f>IFERROR(SMALL(K$2:K$217,ROWS($K$2:K35)),"")</f>
        <v/>
      </c>
      <c r="M35" s="82" t="str">
        <f t="shared" si="6"/>
        <v/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</row>
    <row r="36" spans="1:100" x14ac:dyDescent="0.25">
      <c r="A36" s="105">
        <f>ROWS(A$2:$B36)</f>
        <v>35</v>
      </c>
      <c r="B36" s="106" t="s">
        <v>231</v>
      </c>
      <c r="C36" s="106" t="s">
        <v>240</v>
      </c>
      <c r="D36" s="106">
        <v>335250027</v>
      </c>
      <c r="E36" s="106" t="str">
        <f t="shared" si="2"/>
        <v>Caritas der Erzdiözese Wien - Hilfe in Not/Haus Luise</v>
      </c>
      <c r="F36" s="105">
        <f>ROWS($B$2:F36)</f>
        <v>35</v>
      </c>
      <c r="G36" s="106" t="str">
        <f t="shared" si="3"/>
        <v/>
      </c>
      <c r="H36" s="106">
        <f>IFERROR(SMALL(G$2:G$217,ROWS(G$2:$G36)),"")</f>
        <v>148</v>
      </c>
      <c r="I36" s="106" t="str">
        <f t="shared" si="5"/>
        <v>Wien House Verein</v>
      </c>
      <c r="J36" s="82"/>
      <c r="K36" s="82" t="str">
        <f t="shared" si="4"/>
        <v/>
      </c>
      <c r="L36" s="106" t="str">
        <f>IFERROR(SMALL(K$2:K$217,ROWS($K$2:K36)),"")</f>
        <v/>
      </c>
      <c r="M36" s="82" t="str">
        <f t="shared" si="6"/>
        <v/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</row>
    <row r="37" spans="1:100" x14ac:dyDescent="0.25">
      <c r="A37" s="105">
        <f>ROWS(A$2:$B37)</f>
        <v>36</v>
      </c>
      <c r="B37" s="106" t="s">
        <v>231</v>
      </c>
      <c r="C37" s="106" t="s">
        <v>241</v>
      </c>
      <c r="D37" s="106">
        <v>335250029</v>
      </c>
      <c r="E37" s="106" t="str">
        <f t="shared" si="2"/>
        <v>Caritas der Erzdiözese Wien - Hilfe in Not/Haus Noah</v>
      </c>
      <c r="F37" s="105">
        <f>ROWS($B$2:F37)</f>
        <v>36</v>
      </c>
      <c r="G37" s="106" t="str">
        <f t="shared" si="3"/>
        <v/>
      </c>
      <c r="H37" s="106">
        <f>IFERROR(SMALL(G$2:G$217,ROWS(G$2:$G37)),"")</f>
        <v>149</v>
      </c>
      <c r="I37" s="106" t="str">
        <f t="shared" si="5"/>
        <v>Wiener Hilfswerk</v>
      </c>
      <c r="J37" s="82"/>
      <c r="K37" s="82" t="str">
        <f t="shared" si="4"/>
        <v/>
      </c>
      <c r="L37" s="106" t="str">
        <f>IFERROR(SMALL(K$2:K$217,ROWS($K$2:K37)),"")</f>
        <v/>
      </c>
      <c r="M37" s="82" t="str">
        <f t="shared" si="6"/>
        <v/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</row>
    <row r="38" spans="1:100" x14ac:dyDescent="0.25">
      <c r="A38" s="105">
        <f>ROWS(A$2:$B38)</f>
        <v>37</v>
      </c>
      <c r="B38" s="106" t="s">
        <v>231</v>
      </c>
      <c r="C38" s="106" t="s">
        <v>242</v>
      </c>
      <c r="D38" s="106">
        <v>335250010</v>
      </c>
      <c r="E38" s="106" t="str">
        <f t="shared" si="2"/>
        <v>Caritas der Erzdiözese Wien - Hilfe in Not/JUCA</v>
      </c>
      <c r="F38" s="105">
        <f>ROWS($B$2:F38)</f>
        <v>37</v>
      </c>
      <c r="G38" s="106" t="str">
        <f t="shared" si="3"/>
        <v/>
      </c>
      <c r="H38" s="106">
        <f>IFERROR(SMALL(G$2:G$217,ROWS(G$2:$G38)),"")</f>
        <v>156</v>
      </c>
      <c r="I38" s="106" t="str">
        <f t="shared" si="5"/>
        <v>Wiener Rotes Kreuz- Rettungs-, Krankentransport-, Pflege- und Betreuungsgesellschaft mbH</v>
      </c>
      <c r="J38" s="82"/>
      <c r="K38" s="82" t="str">
        <f t="shared" si="4"/>
        <v/>
      </c>
      <c r="L38" s="106" t="str">
        <f>IFERROR(SMALL(K$2:K$217,ROWS($K$2:K38)),"")</f>
        <v/>
      </c>
      <c r="M38" s="82" t="str">
        <f t="shared" si="6"/>
        <v/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</row>
    <row r="39" spans="1:100" x14ac:dyDescent="0.25">
      <c r="A39" s="105">
        <f>ROWS(A$2:$B39)</f>
        <v>38</v>
      </c>
      <c r="B39" s="106" t="s">
        <v>231</v>
      </c>
      <c r="C39" s="106" t="s">
        <v>437</v>
      </c>
      <c r="D39" s="106">
        <v>335250065</v>
      </c>
      <c r="E39" s="106" t="str">
        <f t="shared" si="2"/>
        <v>Caritas der Erzdiözese Wien - Hilfe in Not/JUCA_Chances</v>
      </c>
      <c r="F39" s="105">
        <f>ROWS($B$2:F39)</f>
        <v>38</v>
      </c>
      <c r="G39" s="106" t="str">
        <f t="shared" si="3"/>
        <v/>
      </c>
      <c r="H39" s="106">
        <f>IFERROR(SMALL(G$2:G$217,ROWS(G$2:$G39)),"")</f>
        <v>164</v>
      </c>
      <c r="I39" s="106" t="str">
        <f t="shared" si="5"/>
        <v>WOBES - Verein zur Förderung von Wohnraumbeschaffung</v>
      </c>
      <c r="J39" s="82"/>
      <c r="K39" s="82" t="str">
        <f t="shared" si="4"/>
        <v/>
      </c>
      <c r="L39" s="106" t="str">
        <f>IFERROR(SMALL(K$2:K$217,ROWS($K$2:K39)),"")</f>
        <v/>
      </c>
      <c r="M39" s="82" t="str">
        <f t="shared" si="6"/>
        <v/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</row>
    <row r="40" spans="1:100" x14ac:dyDescent="0.25">
      <c r="A40" s="105">
        <f>ROWS(A$2:$B40)</f>
        <v>39</v>
      </c>
      <c r="B40" s="106" t="s">
        <v>231</v>
      </c>
      <c r="C40" s="106" t="s">
        <v>395</v>
      </c>
      <c r="D40" s="106">
        <v>335250053</v>
      </c>
      <c r="E40" s="106" t="str">
        <f t="shared" si="2"/>
        <v>Caritas der Erzdiözese Wien - Hilfe in Not/Krisenplätze</v>
      </c>
      <c r="F40" s="105">
        <f>ROWS($B$2:F40)</f>
        <v>39</v>
      </c>
      <c r="G40" s="106" t="str">
        <f t="shared" si="3"/>
        <v/>
      </c>
      <c r="H40" s="106" t="str">
        <f>IFERROR(SMALL(G$2:G$217,ROWS(G$2:$G40)),"")</f>
        <v/>
      </c>
      <c r="I40" s="106" t="str">
        <f t="shared" si="5"/>
        <v>&lt;Neu&gt;</v>
      </c>
      <c r="J40" s="82"/>
      <c r="K40" s="82" t="str">
        <f t="shared" si="4"/>
        <v/>
      </c>
      <c r="L40" s="106" t="str">
        <f>IFERROR(SMALL(K$2:K$217,ROWS($K$2:K40)),"")</f>
        <v/>
      </c>
      <c r="M40" s="82" t="str">
        <f t="shared" si="6"/>
        <v/>
      </c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</row>
    <row r="41" spans="1:100" x14ac:dyDescent="0.25">
      <c r="A41" s="105">
        <f>ROWS(A$2:$B41)</f>
        <v>40</v>
      </c>
      <c r="B41" s="106" t="s">
        <v>231</v>
      </c>
      <c r="C41" s="106" t="s">
        <v>243</v>
      </c>
      <c r="D41" s="106">
        <v>335250034</v>
      </c>
      <c r="E41" s="106" t="str">
        <f t="shared" si="2"/>
        <v>Caritas der Erzdiözese Wien - Hilfe in Not/Louise Bus</v>
      </c>
      <c r="F41" s="105">
        <f>ROWS($B$2:F41)</f>
        <v>40</v>
      </c>
      <c r="G41" s="106" t="str">
        <f t="shared" si="3"/>
        <v/>
      </c>
      <c r="H41" s="106" t="str">
        <f>IFERROR(SMALL(G$2:G$217,ROWS(G$2:$G41)),"")</f>
        <v/>
      </c>
      <c r="I41" s="106" t="str">
        <f t="shared" si="5"/>
        <v/>
      </c>
      <c r="J41" s="82"/>
      <c r="K41" s="82" t="str">
        <f t="shared" si="4"/>
        <v/>
      </c>
      <c r="L41" s="106" t="str">
        <f>IFERROR(SMALL(K$2:K$217,ROWS($K$2:K41)),"")</f>
        <v/>
      </c>
      <c r="M41" s="82" t="str">
        <f t="shared" si="6"/>
        <v/>
      </c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</row>
    <row r="42" spans="1:100" x14ac:dyDescent="0.25">
      <c r="A42" s="105">
        <f>ROWS(A$2:$B42)</f>
        <v>41</v>
      </c>
      <c r="B42" s="106" t="s">
        <v>231</v>
      </c>
      <c r="C42" s="236" t="s">
        <v>396</v>
      </c>
      <c r="D42" s="106">
        <v>335250060</v>
      </c>
      <c r="E42" s="106" t="str">
        <f t="shared" si="2"/>
        <v>Caritas der Erzdiözese Wien - Hilfe in Not/Luise Akut</v>
      </c>
      <c r="F42" s="105">
        <f>ROWS($B$2:F42)</f>
        <v>41</v>
      </c>
      <c r="G42" s="106" t="str">
        <f t="shared" si="3"/>
        <v/>
      </c>
      <c r="H42" s="106" t="str">
        <f>IFERROR(SMALL(G$2:G$217,ROWS(G$2:$G42)),"")</f>
        <v/>
      </c>
      <c r="I42" s="106" t="str">
        <f t="shared" si="5"/>
        <v/>
      </c>
      <c r="J42" s="82"/>
      <c r="K42" s="82" t="str">
        <f t="shared" si="4"/>
        <v/>
      </c>
      <c r="L42" s="106" t="str">
        <f>IFERROR(SMALL(K$2:K$217,ROWS($K$2:K42)),"")</f>
        <v/>
      </c>
      <c r="M42" s="82" t="str">
        <f t="shared" si="6"/>
        <v/>
      </c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</row>
    <row r="43" spans="1:100" x14ac:dyDescent="0.25">
      <c r="A43" s="105">
        <f>ROWS(A$2:$B43)</f>
        <v>42</v>
      </c>
      <c r="B43" s="106" t="s">
        <v>231</v>
      </c>
      <c r="C43" s="106" t="s">
        <v>397</v>
      </c>
      <c r="D43" s="106">
        <v>335250005</v>
      </c>
      <c r="E43" s="106" t="str">
        <f t="shared" si="2"/>
        <v>Caritas der Erzdiözese Wien - Hilfe in Not/Mobil betreutes Wohnen - Housing First (Caritas)</v>
      </c>
      <c r="F43" s="105">
        <f>ROWS($B$2:F43)</f>
        <v>42</v>
      </c>
      <c r="G43" s="106" t="str">
        <f t="shared" si="3"/>
        <v/>
      </c>
      <c r="H43" s="106" t="str">
        <f>IFERROR(SMALL(G$2:G$217,ROWS(G$2:$G43)),"")</f>
        <v/>
      </c>
      <c r="I43" s="106" t="str">
        <f t="shared" si="5"/>
        <v/>
      </c>
      <c r="J43" s="82"/>
      <c r="K43" s="82" t="str">
        <f t="shared" si="4"/>
        <v/>
      </c>
      <c r="L43" s="106" t="str">
        <f>IFERROR(SMALL(K$2:K$217,ROWS($K$2:K43)),"")</f>
        <v/>
      </c>
      <c r="M43" s="82" t="str">
        <f t="shared" si="6"/>
        <v/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</row>
    <row r="44" spans="1:100" x14ac:dyDescent="0.25">
      <c r="A44" s="105">
        <f>ROWS(A$2:$B44)</f>
        <v>43</v>
      </c>
      <c r="B44" s="106" t="s">
        <v>231</v>
      </c>
      <c r="C44" s="106" t="s">
        <v>244</v>
      </c>
      <c r="D44" s="106">
        <v>335250037</v>
      </c>
      <c r="E44" s="106" t="str">
        <f t="shared" si="2"/>
        <v>Caritas der Erzdiözese Wien - Hilfe in Not/P7 - Wiener Service für Wohnungslose</v>
      </c>
      <c r="F44" s="105">
        <f>ROWS($B$2:F44)</f>
        <v>43</v>
      </c>
      <c r="G44" s="106" t="str">
        <f t="shared" si="3"/>
        <v/>
      </c>
      <c r="H44" s="106" t="str">
        <f>IFERROR(SMALL(G$2:G$217,ROWS(G$2:$G44)),"")</f>
        <v/>
      </c>
      <c r="I44" s="106" t="str">
        <f t="shared" si="5"/>
        <v/>
      </c>
      <c r="J44" s="82"/>
      <c r="K44" s="82" t="str">
        <f t="shared" si="4"/>
        <v/>
      </c>
      <c r="L44" s="106" t="str">
        <f>IFERROR(SMALL(K$2:K$217,ROWS($K$2:K44)),"")</f>
        <v/>
      </c>
      <c r="M44" s="82" t="str">
        <f t="shared" si="6"/>
        <v/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</row>
    <row r="45" spans="1:100" x14ac:dyDescent="0.25">
      <c r="A45" s="105">
        <f>ROWS(A$2:$B45)</f>
        <v>44</v>
      </c>
      <c r="B45" s="106" t="s">
        <v>231</v>
      </c>
      <c r="C45" s="106" t="s">
        <v>270</v>
      </c>
      <c r="D45" s="106">
        <v>335250056</v>
      </c>
      <c r="E45" s="106" t="str">
        <f t="shared" si="2"/>
        <v>Caritas der Erzdiözese Wien - Hilfe in Not/Peer-MitarbeiterInnen</v>
      </c>
      <c r="F45" s="105">
        <f>ROWS($B$2:F45)</f>
        <v>44</v>
      </c>
      <c r="G45" s="106" t="str">
        <f t="shared" si="3"/>
        <v/>
      </c>
      <c r="H45" s="106" t="str">
        <f>IFERROR(SMALL(G$2:G$199,ROWS(G$2:$G45)),"")</f>
        <v/>
      </c>
      <c r="I45" s="106" t="str">
        <f t="shared" si="5"/>
        <v/>
      </c>
      <c r="J45" s="82"/>
      <c r="K45" s="82" t="str">
        <f t="shared" si="4"/>
        <v/>
      </c>
      <c r="L45" s="106" t="str">
        <f>IFERROR(SMALL(K$2:K$217,ROWS($K$2:K45)),"")</f>
        <v/>
      </c>
      <c r="M45" s="82" t="str">
        <f t="shared" si="6"/>
        <v/>
      </c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</row>
    <row r="46" spans="1:100" x14ac:dyDescent="0.25">
      <c r="A46" s="105">
        <f>ROWS(A$2:$B46)</f>
        <v>45</v>
      </c>
      <c r="B46" s="106" t="s">
        <v>231</v>
      </c>
      <c r="C46" s="106" t="s">
        <v>245</v>
      </c>
      <c r="D46" s="106">
        <v>335250011</v>
      </c>
      <c r="E46" s="106" t="str">
        <f t="shared" si="2"/>
        <v>Caritas der Erzdiözese Wien - Hilfe in Not/Rupert Mayer Haus</v>
      </c>
      <c r="F46" s="105">
        <f>ROWS($B$2:F46)</f>
        <v>45</v>
      </c>
      <c r="G46" s="106" t="str">
        <f t="shared" si="3"/>
        <v/>
      </c>
      <c r="H46" s="106" t="str">
        <f>IFERROR(SMALL(G$2:G$199,ROWS(G$2:$G46)),"")</f>
        <v/>
      </c>
      <c r="I46" s="106" t="str">
        <f t="shared" si="5"/>
        <v/>
      </c>
      <c r="J46" s="82"/>
      <c r="K46" s="82" t="str">
        <f t="shared" si="4"/>
        <v/>
      </c>
      <c r="L46" s="106" t="str">
        <f>IFERROR(SMALL(K$2:K$217,ROWS($K$2:K46)),"")</f>
        <v/>
      </c>
      <c r="M46" s="82" t="str">
        <f t="shared" si="6"/>
        <v/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</row>
    <row r="47" spans="1:100" x14ac:dyDescent="0.25">
      <c r="A47" s="105">
        <f>ROWS(A$2:$B47)</f>
        <v>46</v>
      </c>
      <c r="B47" s="106" t="s">
        <v>231</v>
      </c>
      <c r="C47" s="106" t="s">
        <v>246</v>
      </c>
      <c r="D47" s="106">
        <v>335250039</v>
      </c>
      <c r="E47" s="106" t="str">
        <f t="shared" si="2"/>
        <v>Caritas der Erzdiözese Wien - Hilfe in Not/Sozial- und Rückkehrberatung für EU-StaatsbürgerIn</v>
      </c>
      <c r="F47" s="105">
        <f>ROWS($B$2:F47)</f>
        <v>46</v>
      </c>
      <c r="G47" s="106" t="str">
        <f t="shared" si="3"/>
        <v/>
      </c>
      <c r="H47" s="106" t="str">
        <f>IFERROR(SMALL(G$2:G$199,ROWS(G$2:$G47)),"")</f>
        <v/>
      </c>
      <c r="I47" s="106" t="str">
        <f t="shared" si="5"/>
        <v/>
      </c>
      <c r="J47" s="82"/>
      <c r="K47" s="82" t="str">
        <f t="shared" si="4"/>
        <v/>
      </c>
      <c r="L47" s="106" t="str">
        <f>IFERROR(SMALL(K$2:K$217,ROWS($K$2:K47)),"")</f>
        <v/>
      </c>
      <c r="M47" s="82" t="str">
        <f t="shared" si="6"/>
        <v/>
      </c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</row>
    <row r="48" spans="1:100" x14ac:dyDescent="0.25">
      <c r="A48" s="105">
        <f>ROWS(A$2:$B48)</f>
        <v>47</v>
      </c>
      <c r="B48" s="106" t="s">
        <v>231</v>
      </c>
      <c r="C48" s="106" t="s">
        <v>334</v>
      </c>
      <c r="D48" s="106">
        <v>335250057</v>
      </c>
      <c r="E48" s="106" t="str">
        <f t="shared" si="2"/>
        <v>Caritas der Erzdiözese Wien - Hilfe in Not/Soziales Wohnungsmanagement</v>
      </c>
      <c r="F48" s="105">
        <f>ROWS($B$2:F48)</f>
        <v>47</v>
      </c>
      <c r="G48" s="106" t="str">
        <f t="shared" si="3"/>
        <v/>
      </c>
      <c r="H48" s="106" t="str">
        <f>IFERROR(SMALL(G$2:G$199,ROWS(G$2:$G48)),"")</f>
        <v/>
      </c>
      <c r="I48" s="106" t="str">
        <f t="shared" si="5"/>
        <v/>
      </c>
      <c r="J48" s="82"/>
      <c r="K48" s="82" t="str">
        <f t="shared" si="4"/>
        <v/>
      </c>
      <c r="L48" s="106" t="str">
        <f>IFERROR(SMALL(K$2:K$217,ROWS($K$2:K48)),"")</f>
        <v/>
      </c>
      <c r="M48" s="82" t="str">
        <f t="shared" si="6"/>
        <v/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</row>
    <row r="49" spans="1:100" x14ac:dyDescent="0.25">
      <c r="A49" s="105">
        <f>ROWS(A$2:$B49)</f>
        <v>48</v>
      </c>
      <c r="B49" s="106" t="s">
        <v>231</v>
      </c>
      <c r="C49" s="106" t="s">
        <v>247</v>
      </c>
      <c r="D49" s="106">
        <v>335250044</v>
      </c>
      <c r="E49" s="106" t="str">
        <f t="shared" si="2"/>
        <v>Caritas der Erzdiözese Wien - Hilfe in Not/Startwohnungen für MigrantInnen in Wien</v>
      </c>
      <c r="F49" s="105">
        <f>ROWS($B$2:F49)</f>
        <v>48</v>
      </c>
      <c r="G49" s="106" t="str">
        <f t="shared" si="3"/>
        <v/>
      </c>
      <c r="H49" s="106" t="str">
        <f>IFERROR(SMALL(G$2:G$199,ROWS(G$2:$G49)),"")</f>
        <v/>
      </c>
      <c r="I49" s="106" t="str">
        <f t="shared" si="5"/>
        <v/>
      </c>
      <c r="J49" s="82"/>
      <c r="K49" s="82" t="str">
        <f t="shared" si="4"/>
        <v/>
      </c>
      <c r="L49" s="106" t="str">
        <f>IFERROR(SMALL(K$2:K$217,ROWS($K$2:K49)),"")</f>
        <v/>
      </c>
      <c r="M49" s="82" t="str">
        <f t="shared" si="6"/>
        <v/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</row>
    <row r="50" spans="1:100" x14ac:dyDescent="0.25">
      <c r="A50" s="105">
        <f>ROWS(A$2:$B50)</f>
        <v>49</v>
      </c>
      <c r="B50" s="106" t="s">
        <v>231</v>
      </c>
      <c r="C50" s="106" t="s">
        <v>248</v>
      </c>
      <c r="D50" s="106">
        <v>335250040</v>
      </c>
      <c r="E50" s="106" t="str">
        <f t="shared" si="2"/>
        <v>Caritas der Erzdiözese Wien - Hilfe in Not/Tageszentrum am Hauptbahnhof</v>
      </c>
      <c r="F50" s="105">
        <f>ROWS($B$2:F50)</f>
        <v>49</v>
      </c>
      <c r="G50" s="106" t="str">
        <f t="shared" si="3"/>
        <v/>
      </c>
      <c r="H50" s="106" t="str">
        <f>IFERROR(SMALL(G$2:G$199,ROWS(G$2:$G50)),"")</f>
        <v/>
      </c>
      <c r="I50" s="106" t="str">
        <f t="shared" si="5"/>
        <v/>
      </c>
      <c r="J50" s="82"/>
      <c r="K50" s="82" t="str">
        <f t="shared" si="4"/>
        <v/>
      </c>
      <c r="L50" s="106" t="str">
        <f>IFERROR(SMALL(K$2:K$217,ROWS($K$2:K50)),"")</f>
        <v/>
      </c>
      <c r="M50" s="82" t="str">
        <f t="shared" si="6"/>
        <v/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</row>
    <row r="51" spans="1:100" x14ac:dyDescent="0.25">
      <c r="A51" s="105">
        <f>ROWS(A$2:$B51)</f>
        <v>50</v>
      </c>
      <c r="B51" s="106" t="s">
        <v>231</v>
      </c>
      <c r="C51" s="106" t="s">
        <v>442</v>
      </c>
      <c r="D51" s="106">
        <v>335250066</v>
      </c>
      <c r="E51" s="106" t="str">
        <f t="shared" si="2"/>
        <v>Caritas der Erzdiözese Wien - Hilfe in Not/Tageszentrum Meidling</v>
      </c>
      <c r="F51" s="105">
        <f>ROWS($B$2:F51)</f>
        <v>50</v>
      </c>
      <c r="G51" s="106" t="str">
        <f t="shared" si="3"/>
        <v/>
      </c>
      <c r="H51" s="106" t="str">
        <f>IFERROR(SMALL(G$2:G$199,ROWS(G$2:$G51)),"")</f>
        <v/>
      </c>
      <c r="I51" s="106" t="str">
        <f t="shared" si="5"/>
        <v/>
      </c>
      <c r="J51" s="82"/>
      <c r="K51" s="82" t="str">
        <f t="shared" si="4"/>
        <v/>
      </c>
      <c r="L51" s="106" t="str">
        <f>IFERROR(SMALL(K$2:K$217,ROWS($K$2:K51)),"")</f>
        <v/>
      </c>
      <c r="M51" s="82" t="str">
        <f t="shared" si="6"/>
        <v/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</row>
    <row r="52" spans="1:100" x14ac:dyDescent="0.25">
      <c r="A52" s="105">
        <f>ROWS(A$2:$B52)</f>
        <v>51</v>
      </c>
      <c r="B52" s="106" t="s">
        <v>231</v>
      </c>
      <c r="C52" s="106" t="s">
        <v>249</v>
      </c>
      <c r="D52" s="106">
        <v>335250008</v>
      </c>
      <c r="E52" s="106" t="str">
        <f t="shared" si="2"/>
        <v>Caritas der Erzdiözese Wien - Hilfe in Not/Vinzenzhaus</v>
      </c>
      <c r="F52" s="105">
        <f>ROWS($B$2:F52)</f>
        <v>51</v>
      </c>
      <c r="G52" s="106" t="str">
        <f t="shared" si="3"/>
        <v/>
      </c>
      <c r="H52" s="106" t="str">
        <f>IFERROR(SMALL(G$2:G$199,ROWS(G$2:$G52)),"")</f>
        <v/>
      </c>
      <c r="I52" s="106" t="str">
        <f t="shared" si="5"/>
        <v/>
      </c>
      <c r="J52" s="82"/>
      <c r="K52" s="82" t="str">
        <f t="shared" si="4"/>
        <v/>
      </c>
      <c r="L52" s="106" t="str">
        <f>IFERROR(SMALL(K$2:K$217,ROWS($K$2:K52)),"")</f>
        <v/>
      </c>
      <c r="M52" s="82" t="str">
        <f t="shared" si="6"/>
        <v/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</row>
    <row r="53" spans="1:100" x14ac:dyDescent="0.25">
      <c r="A53" s="105">
        <f>ROWS(A$2:$B53)</f>
        <v>52</v>
      </c>
      <c r="B53" s="106" t="s">
        <v>231</v>
      </c>
      <c r="C53" s="106" t="s">
        <v>225</v>
      </c>
      <c r="D53" s="106">
        <v>335250048</v>
      </c>
      <c r="E53" s="106" t="str">
        <f t="shared" si="2"/>
        <v>Caritas der Erzdiözese Wien - Hilfe in Not/Winterpaket</v>
      </c>
      <c r="F53" s="105">
        <f>ROWS($B$2:F53)</f>
        <v>52</v>
      </c>
      <c r="G53" s="106" t="str">
        <f t="shared" si="3"/>
        <v/>
      </c>
      <c r="H53" s="106" t="str">
        <f>IFERROR(SMALL(G$2:G$199,ROWS(G$2:$G53)),"")</f>
        <v/>
      </c>
      <c r="I53" s="106" t="str">
        <f t="shared" si="5"/>
        <v/>
      </c>
      <c r="J53" s="82"/>
      <c r="K53" s="82" t="str">
        <f t="shared" si="4"/>
        <v/>
      </c>
      <c r="L53" s="106" t="str">
        <f>IFERROR(SMALL(K$2:K$217,ROWS($K$2:K53)),"")</f>
        <v/>
      </c>
      <c r="M53" s="82" t="str">
        <f t="shared" si="6"/>
        <v/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</row>
    <row r="54" spans="1:100" x14ac:dyDescent="0.25">
      <c r="A54" s="105">
        <f>ROWS(A$2:$B54)</f>
        <v>53</v>
      </c>
      <c r="B54" s="106" t="s">
        <v>197</v>
      </c>
      <c r="C54" s="106" t="s">
        <v>250</v>
      </c>
      <c r="D54" s="106">
        <v>336090011</v>
      </c>
      <c r="E54" s="106" t="str">
        <f t="shared" si="2"/>
        <v>CS Caritas Socialis GmbH/CS Haus für Mutter und Kind</v>
      </c>
      <c r="F54" s="105">
        <f>ROWS($B$2:F54)</f>
        <v>53</v>
      </c>
      <c r="G54" s="106">
        <f t="shared" si="3"/>
        <v>53</v>
      </c>
      <c r="H54" s="106" t="str">
        <f>IFERROR(SMALL(G$2:G$199,ROWS(G$2:$G54)),"")</f>
        <v/>
      </c>
      <c r="I54" s="106" t="str">
        <f t="shared" si="5"/>
        <v/>
      </c>
      <c r="J54" s="82"/>
      <c r="K54" s="82" t="str">
        <f t="shared" si="4"/>
        <v/>
      </c>
      <c r="L54" s="106" t="str">
        <f>IFERROR(SMALL(K$2:K$217,ROWS($K$2:K54)),"")</f>
        <v/>
      </c>
      <c r="M54" s="82" t="str">
        <f t="shared" si="6"/>
        <v/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</row>
    <row r="55" spans="1:100" x14ac:dyDescent="0.25">
      <c r="A55" s="105">
        <f>ROWS(A$2:$B55)</f>
        <v>54</v>
      </c>
      <c r="B55" s="106" t="s">
        <v>251</v>
      </c>
      <c r="C55" s="106" t="s">
        <v>463</v>
      </c>
      <c r="D55" s="106">
        <v>303350009</v>
      </c>
      <c r="E55" s="106" t="str">
        <f t="shared" si="2"/>
        <v>Diakonie - Flüchtlingsdienst gemeinnützige GmbH/ALVENI - Mobil betreutes Wohnen (Diakonie)</v>
      </c>
      <c r="F55" s="105">
        <f>ROWS($B$2:F55)</f>
        <v>54</v>
      </c>
      <c r="G55" s="106">
        <f t="shared" si="3"/>
        <v>54</v>
      </c>
      <c r="H55" s="106" t="str">
        <f>IFERROR(SMALL(G$2:G$199,ROWS(G$2:$G55)),"")</f>
        <v/>
      </c>
      <c r="I55" s="106" t="str">
        <f t="shared" si="5"/>
        <v/>
      </c>
      <c r="J55" s="82"/>
      <c r="K55" s="82" t="str">
        <f t="shared" si="4"/>
        <v/>
      </c>
      <c r="L55" s="106" t="str">
        <f>IFERROR(SMALL(K$2:K$217,ROWS($K$2:K55)),"")</f>
        <v/>
      </c>
      <c r="M55" s="82" t="str">
        <f t="shared" si="6"/>
        <v/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</row>
    <row r="56" spans="1:100" x14ac:dyDescent="0.25">
      <c r="A56" s="105">
        <f>ROWS(A$2:$B56)</f>
        <v>55</v>
      </c>
      <c r="B56" s="106" t="s">
        <v>251</v>
      </c>
      <c r="C56" s="106" t="s">
        <v>464</v>
      </c>
      <c r="D56" s="106">
        <v>303350023</v>
      </c>
      <c r="E56" s="106" t="str">
        <f t="shared" si="2"/>
        <v>Diakonie - Flüchtlingsdienst gemeinnützige GmbH/Beratungsstelle ALVENI – Mobil betreutes Wohnen (Diakonie)</v>
      </c>
      <c r="F56" s="105">
        <f>ROWS($B$2:F56)</f>
        <v>55</v>
      </c>
      <c r="G56" s="106" t="str">
        <f t="shared" si="3"/>
        <v/>
      </c>
      <c r="H56" s="106" t="str">
        <f>IFERROR(SMALL(G$2:G$199,ROWS(G$2:$G56)),"")</f>
        <v/>
      </c>
      <c r="I56" s="106" t="str">
        <f t="shared" si="5"/>
        <v/>
      </c>
      <c r="J56" s="82"/>
      <c r="K56" s="82" t="str">
        <f t="shared" si="4"/>
        <v/>
      </c>
      <c r="L56" s="106" t="str">
        <f>IFERROR(SMALL(K$2:K$217,ROWS($K$2:K56)),"")</f>
        <v/>
      </c>
      <c r="M56" s="82" t="str">
        <f t="shared" si="6"/>
        <v/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</row>
    <row r="57" spans="1:100" x14ac:dyDescent="0.25">
      <c r="A57" s="105">
        <f>ROWS(A$2:$B57)</f>
        <v>56</v>
      </c>
      <c r="B57" s="106" t="s">
        <v>251</v>
      </c>
      <c r="C57" s="106" t="s">
        <v>252</v>
      </c>
      <c r="D57" s="106">
        <v>303350006</v>
      </c>
      <c r="E57" s="106" t="str">
        <f t="shared" si="2"/>
        <v>Diakonie - Flüchtlingsdienst gemeinnützige GmbH/KARIBU</v>
      </c>
      <c r="F57" s="105">
        <f>ROWS($B$2:F57)</f>
        <v>56</v>
      </c>
      <c r="G57" s="106" t="str">
        <f t="shared" si="3"/>
        <v/>
      </c>
      <c r="H57" s="106" t="str">
        <f>IFERROR(SMALL(G$2:G$199,ROWS(G$2:$G57)),"")</f>
        <v/>
      </c>
      <c r="I57" s="106" t="str">
        <f t="shared" si="5"/>
        <v/>
      </c>
      <c r="J57" s="82"/>
      <c r="K57" s="82" t="str">
        <f t="shared" si="4"/>
        <v/>
      </c>
      <c r="L57" s="106" t="str">
        <f>IFERROR(SMALL(K$2:K$217,ROWS($K$2:K57)),"")</f>
        <v/>
      </c>
      <c r="M57" s="82" t="str">
        <f t="shared" si="6"/>
        <v/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</row>
    <row r="58" spans="1:100" x14ac:dyDescent="0.25">
      <c r="A58" s="105">
        <f>ROWS(A$2:$B58)</f>
        <v>57</v>
      </c>
      <c r="B58" s="106" t="s">
        <v>251</v>
      </c>
      <c r="C58" s="106" t="s">
        <v>270</v>
      </c>
      <c r="D58" s="106">
        <v>303350039</v>
      </c>
      <c r="E58" s="106" t="str">
        <f t="shared" si="2"/>
        <v>Diakonie - Flüchtlingsdienst gemeinnützige GmbH/Peer-MitarbeiterInnen</v>
      </c>
      <c r="F58" s="105">
        <f>ROWS($B$2:F58)</f>
        <v>57</v>
      </c>
      <c r="G58" s="106" t="str">
        <f t="shared" si="3"/>
        <v/>
      </c>
      <c r="H58" s="106" t="str">
        <f>IFERROR(SMALL(G$2:G$199,ROWS(G$2:$G58)),"")</f>
        <v/>
      </c>
      <c r="I58" s="106" t="str">
        <f t="shared" si="5"/>
        <v/>
      </c>
      <c r="J58" s="82"/>
      <c r="K58" s="82" t="str">
        <f t="shared" si="4"/>
        <v/>
      </c>
      <c r="L58" s="106" t="str">
        <f>IFERROR(SMALL(K$2:K$217,ROWS($K$2:K58)),"")</f>
        <v/>
      </c>
      <c r="M58" s="82" t="str">
        <f t="shared" si="6"/>
        <v/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</row>
    <row r="59" spans="1:100" x14ac:dyDescent="0.25">
      <c r="A59" s="105">
        <f>ROWS(A$2:$B59)</f>
        <v>58</v>
      </c>
      <c r="B59" s="106" t="s">
        <v>251</v>
      </c>
      <c r="C59" s="106" t="s">
        <v>499</v>
      </c>
      <c r="D59" s="106">
        <v>303350038</v>
      </c>
      <c r="E59" s="106" t="str">
        <f t="shared" si="2"/>
        <v>Diakonie - Flüchtlingsdienst gemeinnützige GmbH/PONTO - Brückenwohnen für Asylberechtigte</v>
      </c>
      <c r="F59" s="105">
        <f>ROWS($B$2:F59)</f>
        <v>58</v>
      </c>
      <c r="G59" s="106" t="str">
        <f t="shared" si="3"/>
        <v/>
      </c>
      <c r="H59" s="106" t="str">
        <f>IFERROR(SMALL(G$2:G$199,ROWS(G$2:$G59)),"")</f>
        <v/>
      </c>
      <c r="I59" s="106" t="str">
        <f t="shared" si="5"/>
        <v/>
      </c>
      <c r="J59" s="82"/>
      <c r="K59" s="82" t="str">
        <f t="shared" si="4"/>
        <v/>
      </c>
      <c r="L59" s="106" t="str">
        <f>IFERROR(SMALL(K$2:K$217,ROWS($K$2:K59)),"")</f>
        <v/>
      </c>
      <c r="M59" s="82" t="str">
        <f t="shared" si="6"/>
        <v/>
      </c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</row>
    <row r="60" spans="1:100" x14ac:dyDescent="0.25">
      <c r="A60" s="105">
        <f>ROWS(A$2:$B60)</f>
        <v>59</v>
      </c>
      <c r="B60" s="106" t="s">
        <v>251</v>
      </c>
      <c r="C60" s="106" t="s">
        <v>398</v>
      </c>
      <c r="D60" s="106">
        <v>303350024</v>
      </c>
      <c r="E60" s="106" t="str">
        <f t="shared" si="2"/>
        <v>Diakonie - Flüchtlingsdienst gemeinnützige GmbH/Wohnberatungsstelle WOBAB</v>
      </c>
      <c r="F60" s="105">
        <f>ROWS($B$2:F60)</f>
        <v>59</v>
      </c>
      <c r="G60" s="106" t="str">
        <f t="shared" si="3"/>
        <v/>
      </c>
      <c r="H60" s="106" t="str">
        <f>IFERROR(SMALL(G$2:G$199,ROWS(G$2:$G60)),"")</f>
        <v/>
      </c>
      <c r="I60" s="106" t="str">
        <f t="shared" si="5"/>
        <v/>
      </c>
      <c r="J60" s="82"/>
      <c r="K60" s="82" t="str">
        <f t="shared" si="4"/>
        <v/>
      </c>
      <c r="L60" s="106" t="str">
        <f>IFERROR(SMALL(K$2:K$217,ROWS($K$2:K60)),"")</f>
        <v/>
      </c>
      <c r="M60" s="82" t="str">
        <f t="shared" si="6"/>
        <v/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</row>
    <row r="61" spans="1:100" x14ac:dyDescent="0.25">
      <c r="A61" s="105">
        <f>ROWS(A$2:$B61)</f>
        <v>60</v>
      </c>
      <c r="B61" s="106" t="s">
        <v>251</v>
      </c>
      <c r="C61" s="106" t="s">
        <v>399</v>
      </c>
      <c r="D61" s="106">
        <v>303350018</v>
      </c>
      <c r="E61" s="106" t="str">
        <f t="shared" si="2"/>
        <v>Diakonie - Flüchtlingsdienst gemeinnützige GmbH/ZukunftsRaum - Soziale Wohnungsverwaltung</v>
      </c>
      <c r="F61" s="105">
        <f>ROWS($B$2:F61)</f>
        <v>60</v>
      </c>
      <c r="G61" s="106" t="str">
        <f t="shared" si="3"/>
        <v/>
      </c>
      <c r="H61" s="106" t="str">
        <f>IFERROR(SMALL(G$2:G$199,ROWS(G$2:$G61)),"")</f>
        <v/>
      </c>
      <c r="I61" s="106" t="str">
        <f t="shared" si="5"/>
        <v/>
      </c>
      <c r="J61" s="82"/>
      <c r="K61" s="82" t="str">
        <f t="shared" si="4"/>
        <v/>
      </c>
      <c r="L61" s="106" t="str">
        <f>IFERROR(SMALL(K$2:K$217,ROWS($K$2:K61)),"")</f>
        <v/>
      </c>
      <c r="M61" s="82" t="str">
        <f t="shared" si="6"/>
        <v/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</row>
    <row r="62" spans="1:100" x14ac:dyDescent="0.25">
      <c r="A62" s="105">
        <f>ROWS(A$2:$B62)</f>
        <v>61</v>
      </c>
      <c r="B62" s="106" t="s">
        <v>458</v>
      </c>
      <c r="C62" s="106" t="s">
        <v>443</v>
      </c>
      <c r="D62" s="106">
        <v>502270001</v>
      </c>
      <c r="E62" s="106" t="str">
        <f t="shared" si="2"/>
        <v>Diakonie Eine Welt Lebensräume gemeinnützige GmbH/Chancenhaus Rossauer Lände</v>
      </c>
      <c r="F62" s="105">
        <f>ROWS($B$2:F62)</f>
        <v>61</v>
      </c>
      <c r="G62" s="106">
        <f t="shared" si="3"/>
        <v>61</v>
      </c>
      <c r="H62" s="106" t="str">
        <f>IFERROR(SMALL(G$2:G$199,ROWS(G$2:$G62)),"")</f>
        <v/>
      </c>
      <c r="I62" s="106" t="str">
        <f t="shared" si="5"/>
        <v/>
      </c>
      <c r="J62" s="82"/>
      <c r="K62" s="82" t="str">
        <f t="shared" si="4"/>
        <v/>
      </c>
      <c r="L62" s="106" t="str">
        <f>IFERROR(SMALL(K$2:K$217,ROWS($K$2:K62)),"")</f>
        <v/>
      </c>
      <c r="M62" s="82" t="str">
        <f t="shared" si="6"/>
        <v/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</row>
    <row r="63" spans="1:100" x14ac:dyDescent="0.25">
      <c r="A63" s="105">
        <f>ROWS(A$2:$B63)</f>
        <v>62</v>
      </c>
      <c r="B63" s="106" t="s">
        <v>465</v>
      </c>
      <c r="C63" s="106" t="s">
        <v>465</v>
      </c>
      <c r="D63" s="106">
        <v>358650001</v>
      </c>
      <c r="E63" s="106" t="str">
        <f t="shared" si="2"/>
        <v>Die Tafel Österreich - der Verein für sozialen Transfer/Die Tafel Österreich - der Verein für sozialen Transfer</v>
      </c>
      <c r="F63" s="105">
        <f>ROWS($B$2:F63)</f>
        <v>62</v>
      </c>
      <c r="G63" s="106">
        <f>IF(B63=B62,"",IF(LEN(B63)&lt;1,"",A63))</f>
        <v>62</v>
      </c>
      <c r="H63" s="106" t="str">
        <f>IFERROR(SMALL(G$2:G$199,ROWS(G$2:$G63)),"")</f>
        <v/>
      </c>
      <c r="I63" s="106" t="str">
        <f t="shared" si="5"/>
        <v/>
      </c>
      <c r="J63" s="82"/>
      <c r="K63" s="82" t="str">
        <f t="shared" si="4"/>
        <v/>
      </c>
      <c r="L63" s="106" t="str">
        <f>IFERROR(SMALL(K$2:K$217,ROWS($K$2:K63)),"")</f>
        <v/>
      </c>
      <c r="M63" s="82" t="str">
        <f t="shared" si="6"/>
        <v/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</row>
    <row r="64" spans="1:100" x14ac:dyDescent="0.25">
      <c r="A64" s="105">
        <f>ROWS(A$2:$B64)</f>
        <v>63</v>
      </c>
      <c r="B64" s="106" t="s">
        <v>253</v>
      </c>
      <c r="C64" s="106" t="s">
        <v>500</v>
      </c>
      <c r="D64" s="106">
        <v>339260030</v>
      </c>
      <c r="E64" s="106" t="str">
        <f t="shared" si="2"/>
        <v>Heilsarmee Österreich/Abstinenzwohngemeinschaften</v>
      </c>
      <c r="F64" s="105">
        <f>ROWS($B$2:F64)</f>
        <v>63</v>
      </c>
      <c r="G64" s="106">
        <f t="shared" ref="G64:G127" si="7">IF(B64=B63,"",IF(LEN(B64)&lt;1,"",A64))</f>
        <v>63</v>
      </c>
      <c r="H64" s="106" t="str">
        <f>IFERROR(SMALL(G$2:G$199,ROWS(G$2:$G64)),"")</f>
        <v/>
      </c>
      <c r="I64" s="106" t="str">
        <f t="shared" si="5"/>
        <v/>
      </c>
      <c r="J64" s="82"/>
      <c r="K64" s="82" t="str">
        <f t="shared" si="4"/>
        <v/>
      </c>
      <c r="L64" s="106" t="str">
        <f>IFERROR(SMALL(K$2:K$217,ROWS($K$2:K64)),"")</f>
        <v/>
      </c>
      <c r="M64" s="82" t="str">
        <f t="shared" si="6"/>
        <v/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</row>
    <row r="65" spans="1:100" x14ac:dyDescent="0.25">
      <c r="A65" s="105">
        <f>ROWS(A$2:$B65)</f>
        <v>64</v>
      </c>
      <c r="B65" s="106" t="s">
        <v>253</v>
      </c>
      <c r="C65" s="106" t="s">
        <v>319</v>
      </c>
      <c r="D65" s="106">
        <v>339260007</v>
      </c>
      <c r="E65" s="106" t="str">
        <f t="shared" si="2"/>
        <v>Heilsarmee Österreich/Beratungsstelle Mobil betreutes Wohnen</v>
      </c>
      <c r="F65" s="105">
        <f>ROWS($B$2:F65)</f>
        <v>64</v>
      </c>
      <c r="G65" s="106" t="str">
        <f t="shared" si="7"/>
        <v/>
      </c>
      <c r="H65" s="106" t="str">
        <f>IFERROR(SMALL(G$2:G$199,ROWS(G$2:$G65)),"")</f>
        <v/>
      </c>
      <c r="I65" s="106" t="str">
        <f t="shared" si="5"/>
        <v/>
      </c>
      <c r="J65" s="82"/>
      <c r="K65" s="82" t="str">
        <f t="shared" si="4"/>
        <v/>
      </c>
      <c r="L65" s="106" t="str">
        <f>IFERROR(SMALL(K$2:K$217,ROWS($K$2:K65)),"")</f>
        <v/>
      </c>
      <c r="M65" s="82" t="str">
        <f t="shared" si="6"/>
        <v/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</row>
    <row r="66" spans="1:100" x14ac:dyDescent="0.25">
      <c r="A66" s="105">
        <f>ROWS(A$2:$B66)</f>
        <v>65</v>
      </c>
      <c r="B66" s="106" t="s">
        <v>253</v>
      </c>
      <c r="C66" s="106" t="s">
        <v>444</v>
      </c>
      <c r="D66" s="106">
        <v>339260006</v>
      </c>
      <c r="E66" s="106" t="str">
        <f t="shared" si="2"/>
        <v>Heilsarmee Österreich/Chancenhaus SalztorZentrum</v>
      </c>
      <c r="F66" s="105">
        <f>ROWS($B$2:F66)</f>
        <v>65</v>
      </c>
      <c r="G66" s="106" t="str">
        <f t="shared" si="7"/>
        <v/>
      </c>
      <c r="H66" s="106" t="str">
        <f>IFERROR(SMALL(G$2:G$199,ROWS(G$2:$G66)),"")</f>
        <v/>
      </c>
      <c r="I66" s="106" t="str">
        <f t="shared" ref="I66:I97" si="8">IFERROR(VLOOKUP(H66,A:B,2,0),IF(H65&lt;&gt;"","&lt;Neu&gt;",""))</f>
        <v/>
      </c>
      <c r="J66" s="82"/>
      <c r="K66" s="82" t="str">
        <f t="shared" si="4"/>
        <v/>
      </c>
      <c r="L66" s="106" t="str">
        <f>IFERROR(SMALL(K$2:K$217,ROWS($K$2:K66)),"")</f>
        <v/>
      </c>
      <c r="M66" s="82" t="str">
        <f t="shared" ref="M66:M97" si="9">IFERROR(IF(VLOOKUP(L66,A:C,3,0)=0," ",VLOOKUP(L66,A:C,3,0)),IF(L65&lt;&gt;"","&lt;Neu&gt;",""))</f>
        <v/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</row>
    <row r="67" spans="1:100" x14ac:dyDescent="0.25">
      <c r="A67" s="105">
        <f>ROWS(A$2:$B67)</f>
        <v>66</v>
      </c>
      <c r="B67" s="106" t="s">
        <v>253</v>
      </c>
      <c r="C67" s="106" t="s">
        <v>254</v>
      </c>
      <c r="D67" s="106">
        <v>339260004</v>
      </c>
      <c r="E67" s="106" t="str">
        <f t="shared" ref="E67:E130" si="10">MID(TRIM(B67)&amp;"/"&amp;TRIM(C67),1,255)</f>
        <v>Heilsarmee Österreich/Haus Erna</v>
      </c>
      <c r="F67" s="105">
        <f>ROWS($B$2:F67)</f>
        <v>66</v>
      </c>
      <c r="G67" s="106" t="str">
        <f t="shared" si="7"/>
        <v/>
      </c>
      <c r="H67" s="106" t="str">
        <f>IFERROR(SMALL(G$2:G$199,ROWS(G$2:$G67)),"")</f>
        <v/>
      </c>
      <c r="I67" s="106" t="str">
        <f t="shared" si="8"/>
        <v/>
      </c>
      <c r="J67" s="82"/>
      <c r="K67" s="82" t="str">
        <f t="shared" ref="K67:K130" si="11">IF(AND($J$2=B67,$J$2&lt;&gt;0),A67,"")</f>
        <v/>
      </c>
      <c r="L67" s="106" t="str">
        <f>IFERROR(SMALL(K$2:K$217,ROWS($K$2:K67)),"")</f>
        <v/>
      </c>
      <c r="M67" s="82" t="str">
        <f t="shared" si="9"/>
        <v/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</row>
    <row r="68" spans="1:100" x14ac:dyDescent="0.25">
      <c r="A68" s="105">
        <f>ROWS(A$2:$B68)</f>
        <v>67</v>
      </c>
      <c r="B68" s="106" t="s">
        <v>253</v>
      </c>
      <c r="C68" s="106" t="s">
        <v>400</v>
      </c>
      <c r="D68" s="106">
        <v>339260005</v>
      </c>
      <c r="E68" s="106" t="str">
        <f t="shared" si="10"/>
        <v>Heilsarmee Österreich/Mobil betreutes Wohnen (Heilsarmee)</v>
      </c>
      <c r="F68" s="105">
        <f>ROWS($B$2:F68)</f>
        <v>67</v>
      </c>
      <c r="G68" s="106" t="str">
        <f t="shared" si="7"/>
        <v/>
      </c>
      <c r="H68" s="106" t="str">
        <f>IFERROR(SMALL(G$2:G$199,ROWS(G$2:$G68)),"")</f>
        <v/>
      </c>
      <c r="I68" s="106" t="str">
        <f t="shared" si="8"/>
        <v/>
      </c>
      <c r="J68" s="82"/>
      <c r="K68" s="82" t="str">
        <f t="shared" si="11"/>
        <v/>
      </c>
      <c r="L68" s="106" t="str">
        <f>IFERROR(SMALL(K$2:K$217,ROWS($K$2:K68)),"")</f>
        <v/>
      </c>
      <c r="M68" s="82" t="str">
        <f t="shared" si="9"/>
        <v/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</row>
    <row r="69" spans="1:100" x14ac:dyDescent="0.25">
      <c r="A69" s="105">
        <f>ROWS(A$2:$B69)</f>
        <v>68</v>
      </c>
      <c r="B69" s="106" t="s">
        <v>253</v>
      </c>
      <c r="C69" s="106" t="s">
        <v>270</v>
      </c>
      <c r="D69" s="106">
        <v>339260032</v>
      </c>
      <c r="E69" s="106" t="str">
        <f t="shared" si="10"/>
        <v>Heilsarmee Österreich/Peer-MitarbeiterInnen</v>
      </c>
      <c r="F69" s="105">
        <f>ROWS($B$2:F69)</f>
        <v>68</v>
      </c>
      <c r="G69" s="106" t="str">
        <f t="shared" si="7"/>
        <v/>
      </c>
      <c r="H69" s="106" t="str">
        <f>IFERROR(SMALL(G$2:G$199,ROWS(G$2:$G69)),"")</f>
        <v/>
      </c>
      <c r="I69" s="106" t="str">
        <f t="shared" si="8"/>
        <v/>
      </c>
      <c r="J69" s="82"/>
      <c r="K69" s="82" t="str">
        <f t="shared" si="11"/>
        <v/>
      </c>
      <c r="L69" s="106" t="str">
        <f>IFERROR(SMALL(K$2:K$217,ROWS($K$2:K69)),"")</f>
        <v/>
      </c>
      <c r="M69" s="82" t="str">
        <f t="shared" si="9"/>
        <v/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</row>
    <row r="70" spans="1:100" x14ac:dyDescent="0.25">
      <c r="A70" s="105">
        <f>ROWS(A$2:$B70)</f>
        <v>69</v>
      </c>
      <c r="B70" s="106" t="s">
        <v>253</v>
      </c>
      <c r="C70" s="106" t="s">
        <v>445</v>
      </c>
      <c r="D70" s="106">
        <v>339260003</v>
      </c>
      <c r="E70" s="106" t="str">
        <f t="shared" si="10"/>
        <v>Heilsarmee Österreich/Quartier Wintergarten</v>
      </c>
      <c r="F70" s="105">
        <f>ROWS($B$2:F70)</f>
        <v>69</v>
      </c>
      <c r="G70" s="106" t="str">
        <f t="shared" si="7"/>
        <v/>
      </c>
      <c r="H70" s="106" t="str">
        <f>IFERROR(SMALL(G$2:G$199,ROWS(G$2:$G70)),"")</f>
        <v/>
      </c>
      <c r="I70" s="106" t="str">
        <f t="shared" si="8"/>
        <v/>
      </c>
      <c r="J70" s="82"/>
      <c r="K70" s="82" t="str">
        <f t="shared" si="11"/>
        <v/>
      </c>
      <c r="L70" s="106" t="str">
        <f>IFERROR(SMALL(K$2:K$217,ROWS($K$2:K70)),"")</f>
        <v/>
      </c>
      <c r="M70" s="82" t="str">
        <f t="shared" si="9"/>
        <v/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</row>
    <row r="71" spans="1:100" x14ac:dyDescent="0.25">
      <c r="A71" s="105">
        <f>ROWS(A$2:$B71)</f>
        <v>70</v>
      </c>
      <c r="B71" s="106" t="s">
        <v>253</v>
      </c>
      <c r="C71" s="106" t="s">
        <v>334</v>
      </c>
      <c r="D71" s="106">
        <v>339260029</v>
      </c>
      <c r="E71" s="106" t="str">
        <f t="shared" si="10"/>
        <v>Heilsarmee Österreich/Soziales Wohnungsmanagement</v>
      </c>
      <c r="F71" s="105">
        <f>ROWS($B$2:F71)</f>
        <v>70</v>
      </c>
      <c r="G71" s="106" t="str">
        <f t="shared" si="7"/>
        <v/>
      </c>
      <c r="H71" s="106" t="str">
        <f>IFERROR(SMALL(G$2:G$199,ROWS(G$2:$G71)),"")</f>
        <v/>
      </c>
      <c r="I71" s="106" t="str">
        <f t="shared" si="8"/>
        <v/>
      </c>
      <c r="J71" s="82"/>
      <c r="K71" s="82" t="str">
        <f t="shared" si="11"/>
        <v/>
      </c>
      <c r="L71" s="106" t="str">
        <f>IFERROR(SMALL(K$2:K$217,ROWS($K$2:K71)),"")</f>
        <v/>
      </c>
      <c r="M71" s="82" t="str">
        <f t="shared" si="9"/>
        <v/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</row>
    <row r="72" spans="1:100" x14ac:dyDescent="0.25">
      <c r="A72" s="105">
        <f>ROWS(A$2:$B72)</f>
        <v>71</v>
      </c>
      <c r="B72" s="106" t="s">
        <v>253</v>
      </c>
      <c r="C72" s="106" t="s">
        <v>401</v>
      </c>
      <c r="D72" s="106">
        <v>339260008</v>
      </c>
      <c r="E72" s="106" t="str">
        <f t="shared" si="10"/>
        <v>Heilsarmee Österreich/Wiener Wohngemeinschaften - WieWoge</v>
      </c>
      <c r="F72" s="105">
        <f>ROWS($B$2:F72)</f>
        <v>71</v>
      </c>
      <c r="G72" s="106" t="str">
        <f t="shared" si="7"/>
        <v/>
      </c>
      <c r="H72" s="106" t="str">
        <f>IFERROR(SMALL(G$2:G$199,ROWS(G$2:$G72)),"")</f>
        <v/>
      </c>
      <c r="I72" s="106" t="str">
        <f t="shared" si="8"/>
        <v/>
      </c>
      <c r="J72" s="82"/>
      <c r="K72" s="82" t="str">
        <f t="shared" si="11"/>
        <v/>
      </c>
      <c r="L72" s="106" t="str">
        <f>IFERROR(SMALL(K$2:K$217,ROWS($K$2:K72)),"")</f>
        <v/>
      </c>
      <c r="M72" s="82" t="str">
        <f t="shared" si="9"/>
        <v/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</row>
    <row r="73" spans="1:100" x14ac:dyDescent="0.25">
      <c r="A73" s="105">
        <f>ROWS(A$2:$B73)</f>
        <v>72</v>
      </c>
      <c r="B73" s="106" t="s">
        <v>255</v>
      </c>
      <c r="C73" s="106" t="s">
        <v>256</v>
      </c>
      <c r="D73" s="106">
        <v>500560001</v>
      </c>
      <c r="E73" s="106" t="str">
        <f t="shared" si="10"/>
        <v>immo-humana - Verein für Mütter in Wohnungsnot/immo-humana Wohnungsverwaltung</v>
      </c>
      <c r="F73" s="105">
        <f>ROWS($B$2:F73)</f>
        <v>72</v>
      </c>
      <c r="G73" s="106">
        <f t="shared" si="7"/>
        <v>72</v>
      </c>
      <c r="H73" s="106" t="str">
        <f>IFERROR(SMALL(G$2:G$199,ROWS(G$2:$G73)),"")</f>
        <v/>
      </c>
      <c r="I73" s="106" t="str">
        <f t="shared" si="8"/>
        <v/>
      </c>
      <c r="J73" s="82"/>
      <c r="K73" s="82" t="str">
        <f t="shared" si="11"/>
        <v/>
      </c>
      <c r="L73" s="106" t="str">
        <f>IFERROR(SMALL(K$2:K$217,ROWS($K$2:K73)),"")</f>
        <v/>
      </c>
      <c r="M73" s="82" t="str">
        <f t="shared" si="9"/>
        <v/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</row>
    <row r="74" spans="1:100" x14ac:dyDescent="0.25">
      <c r="A74" s="105">
        <f>ROWS(A$2:$B74)</f>
        <v>73</v>
      </c>
      <c r="B74" s="106" t="s">
        <v>257</v>
      </c>
      <c r="C74" s="106" t="s">
        <v>258</v>
      </c>
      <c r="D74" s="106">
        <v>364880001</v>
      </c>
      <c r="E74" s="106" t="str">
        <f t="shared" si="10"/>
        <v>Institut für Frauen- und Männergesundheit/FEM - Gesundheit für wohnungslose Frauen</v>
      </c>
      <c r="F74" s="105">
        <f>ROWS($B$2:F74)</f>
        <v>73</v>
      </c>
      <c r="G74" s="106">
        <f t="shared" si="7"/>
        <v>73</v>
      </c>
      <c r="H74" s="106" t="str">
        <f>IFERROR(SMALL(G$2:G$199,ROWS(G$2:$G74)),"")</f>
        <v/>
      </c>
      <c r="I74" s="106" t="str">
        <f t="shared" si="8"/>
        <v/>
      </c>
      <c r="J74" s="82"/>
      <c r="K74" s="82" t="str">
        <f t="shared" si="11"/>
        <v/>
      </c>
      <c r="L74" s="106" t="str">
        <f>IFERROR(SMALL(K$2:K$217,ROWS($K$2:K74)),"")</f>
        <v/>
      </c>
      <c r="M74" s="82" t="str">
        <f t="shared" si="9"/>
        <v/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</row>
    <row r="75" spans="1:100" x14ac:dyDescent="0.25">
      <c r="A75" s="105">
        <f>ROWS(A$2:$B75)</f>
        <v>74</v>
      </c>
      <c r="B75" s="106" t="s">
        <v>257</v>
      </c>
      <c r="C75" s="106" t="s">
        <v>259</v>
      </c>
      <c r="D75" s="106">
        <v>364880002</v>
      </c>
      <c r="E75" s="106" t="str">
        <f t="shared" si="10"/>
        <v>Institut für Frauen- und Männergesundheit/MEN - Gesundheitsberatung für Männer</v>
      </c>
      <c r="F75" s="105">
        <f>ROWS($B$2:F75)</f>
        <v>74</v>
      </c>
      <c r="G75" s="106" t="str">
        <f t="shared" si="7"/>
        <v/>
      </c>
      <c r="H75" s="106" t="str">
        <f>IFERROR(SMALL(G$2:G$199,ROWS(G$2:$G75)),"")</f>
        <v/>
      </c>
      <c r="I75" s="106" t="str">
        <f t="shared" si="8"/>
        <v/>
      </c>
      <c r="J75" s="82"/>
      <c r="K75" s="82" t="str">
        <f t="shared" si="11"/>
        <v/>
      </c>
      <c r="L75" s="106" t="str">
        <f>IFERROR(SMALL(K$2:K$217,ROWS($K$2:K75)),"")</f>
        <v/>
      </c>
      <c r="M75" s="82" t="str">
        <f t="shared" si="9"/>
        <v/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</row>
    <row r="76" spans="1:100" x14ac:dyDescent="0.25">
      <c r="A76" s="105">
        <f>ROWS(A$2:$B76)</f>
        <v>75</v>
      </c>
      <c r="B76" s="106" t="s">
        <v>260</v>
      </c>
      <c r="C76" s="106" t="s">
        <v>402</v>
      </c>
      <c r="D76" s="106">
        <v>330390001</v>
      </c>
      <c r="E76" s="106" t="str">
        <f t="shared" si="10"/>
        <v>Johanniter NÖ-Wien Gesundheits- und soziale Dienste mildtätige GmbH/JOHANNITER WINTERPAKET</v>
      </c>
      <c r="F76" s="105">
        <f>ROWS($B$2:F76)</f>
        <v>75</v>
      </c>
      <c r="G76" s="106">
        <f t="shared" si="7"/>
        <v>75</v>
      </c>
      <c r="H76" s="106" t="str">
        <f>IFERROR(SMALL(G$2:G$199,ROWS(G$2:$G76)),"")</f>
        <v/>
      </c>
      <c r="I76" s="106" t="str">
        <f t="shared" si="8"/>
        <v/>
      </c>
      <c r="J76" s="82"/>
      <c r="K76" s="82" t="str">
        <f t="shared" si="11"/>
        <v/>
      </c>
      <c r="L76" s="106" t="str">
        <f>IFERROR(SMALL(K$2:K$217,ROWS($K$2:K76)),"")</f>
        <v/>
      </c>
      <c r="M76" s="82" t="str">
        <f t="shared" si="9"/>
        <v/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</row>
    <row r="77" spans="1:100" x14ac:dyDescent="0.25">
      <c r="A77" s="105">
        <f>ROWS(A$2:$B77)</f>
        <v>76</v>
      </c>
      <c r="B77" s="106" t="s">
        <v>261</v>
      </c>
      <c r="C77" s="106" t="s">
        <v>262</v>
      </c>
      <c r="D77" s="106">
        <v>500870001</v>
      </c>
      <c r="E77" s="106" t="str">
        <f t="shared" si="10"/>
        <v>JUNO - Verein zur Unterstützung Getrennt- und Alleinerziehender/JUNO - Zentrum für Getrennt- und Alleinerziehende</v>
      </c>
      <c r="F77" s="105">
        <f>ROWS($B$2:F77)</f>
        <v>76</v>
      </c>
      <c r="G77" s="106">
        <f t="shared" si="7"/>
        <v>76</v>
      </c>
      <c r="H77" s="106" t="str">
        <f>IFERROR(SMALL(G$2:G$199,ROWS(G$2:$G77)),"")</f>
        <v/>
      </c>
      <c r="I77" s="106" t="str">
        <f t="shared" si="8"/>
        <v/>
      </c>
      <c r="J77" s="82"/>
      <c r="K77" s="82" t="str">
        <f t="shared" si="11"/>
        <v/>
      </c>
      <c r="L77" s="106" t="str">
        <f>IFERROR(SMALL(K$2:K$217,ROWS($K$2:K77)),"")</f>
        <v/>
      </c>
      <c r="M77" s="82" t="str">
        <f t="shared" si="9"/>
        <v/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</row>
    <row r="78" spans="1:100" x14ac:dyDescent="0.25">
      <c r="A78" s="105">
        <f>ROWS(A$2:$B78)</f>
        <v>77</v>
      </c>
      <c r="B78" s="106" t="s">
        <v>198</v>
      </c>
      <c r="C78" s="106" t="s">
        <v>403</v>
      </c>
      <c r="D78" s="106">
        <v>399690002</v>
      </c>
      <c r="E78" s="106" t="str">
        <f t="shared" si="10"/>
        <v>Kolping Altenpflege Wien-Leopoldstadt GmbH/Kolpinghaus "Gemeinsam Leben" Wien-Leopoldstadt (WWH)</v>
      </c>
      <c r="F78" s="105">
        <f>ROWS($B$2:F78)</f>
        <v>77</v>
      </c>
      <c r="G78" s="106">
        <f t="shared" si="7"/>
        <v>77</v>
      </c>
      <c r="H78" s="106" t="str">
        <f>IFERROR(SMALL(G$2:G$199,ROWS(G$2:$G78)),"")</f>
        <v/>
      </c>
      <c r="I78" s="106" t="str">
        <f t="shared" si="8"/>
        <v/>
      </c>
      <c r="J78" s="82"/>
      <c r="K78" s="82" t="str">
        <f t="shared" si="11"/>
        <v/>
      </c>
      <c r="L78" s="106" t="str">
        <f>IFERROR(SMALL(K$2:K$217,ROWS($K$2:K78)),"")</f>
        <v/>
      </c>
      <c r="M78" s="82" t="str">
        <f t="shared" si="9"/>
        <v/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</row>
    <row r="79" spans="1:100" x14ac:dyDescent="0.25">
      <c r="A79" s="105">
        <f>ROWS(A$2:$B79)</f>
        <v>78</v>
      </c>
      <c r="B79" s="106" t="s">
        <v>404</v>
      </c>
      <c r="C79" s="106" t="s">
        <v>466</v>
      </c>
      <c r="D79" s="106">
        <v>353010008</v>
      </c>
      <c r="E79" s="106" t="str">
        <f t="shared" si="10"/>
        <v>Kolping Österreich/Mobil betreutes Wohnen - Wohnzukunft</v>
      </c>
      <c r="F79" s="105">
        <f>ROWS($B$2:F79)</f>
        <v>78</v>
      </c>
      <c r="G79" s="106">
        <f t="shared" si="7"/>
        <v>78</v>
      </c>
      <c r="H79" s="106" t="str">
        <f>IFERROR(SMALL(G$2:G$199,ROWS(G$2:$G79)),"")</f>
        <v/>
      </c>
      <c r="I79" s="106" t="str">
        <f t="shared" si="8"/>
        <v/>
      </c>
      <c r="J79" s="82"/>
      <c r="K79" s="82" t="str">
        <f t="shared" si="11"/>
        <v/>
      </c>
      <c r="L79" s="106" t="str">
        <f>IFERROR(SMALL(K$2:K$217,ROWS($K$2:K79)),"")</f>
        <v/>
      </c>
      <c r="M79" s="82" t="str">
        <f t="shared" si="9"/>
        <v/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</row>
    <row r="80" spans="1:100" x14ac:dyDescent="0.25">
      <c r="A80" s="105">
        <f>ROWS(A$2:$B80)</f>
        <v>79</v>
      </c>
      <c r="B80" s="106" t="s">
        <v>404</v>
      </c>
      <c r="C80" s="106" t="s">
        <v>467</v>
      </c>
      <c r="D80" s="106">
        <v>353010009</v>
      </c>
      <c r="E80" s="106" t="str">
        <f t="shared" si="10"/>
        <v>Kolping Österreich/Soziales Wohnungsmanagement - Wohnzukunft</v>
      </c>
      <c r="F80" s="105">
        <f>ROWS($B$2:F80)</f>
        <v>79</v>
      </c>
      <c r="G80" s="106" t="str">
        <f t="shared" si="7"/>
        <v/>
      </c>
      <c r="H80" s="106" t="str">
        <f>IFERROR(SMALL(G$2:G$199,ROWS(G$2:$G80)),"")</f>
        <v/>
      </c>
      <c r="I80" s="106" t="str">
        <f t="shared" si="8"/>
        <v/>
      </c>
      <c r="J80" s="82"/>
      <c r="K80" s="82" t="str">
        <f t="shared" si="11"/>
        <v/>
      </c>
      <c r="L80" s="106" t="str">
        <f>IFERROR(SMALL(K$2:K$217,ROWS($K$2:K80)),"")</f>
        <v/>
      </c>
      <c r="M80" s="82" t="str">
        <f t="shared" si="9"/>
        <v/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</row>
    <row r="81" spans="1:100" x14ac:dyDescent="0.25">
      <c r="A81" s="105">
        <f>ROWS(A$2:$B81)</f>
        <v>80</v>
      </c>
      <c r="B81" s="106" t="s">
        <v>199</v>
      </c>
      <c r="C81" s="106" t="s">
        <v>200</v>
      </c>
      <c r="D81" s="106">
        <v>337310003</v>
      </c>
      <c r="E81" s="106" t="str">
        <f t="shared" si="10"/>
        <v>Kolpinghaus-für betreutes Wohnen-GmbH/Kolpinghaus "Gemeinsam Leben" Favoriten</v>
      </c>
      <c r="F81" s="105">
        <f>ROWS($B$2:F81)</f>
        <v>80</v>
      </c>
      <c r="G81" s="106">
        <f t="shared" si="7"/>
        <v>80</v>
      </c>
      <c r="H81" s="106" t="str">
        <f>IFERROR(SMALL(G$2:G$199,ROWS(G$2:$G81)),"")</f>
        <v/>
      </c>
      <c r="I81" s="106" t="str">
        <f t="shared" si="8"/>
        <v/>
      </c>
      <c r="J81" s="82"/>
      <c r="K81" s="82" t="str">
        <f t="shared" si="11"/>
        <v/>
      </c>
      <c r="L81" s="106" t="str">
        <f>IFERROR(SMALL(K$2:K$217,ROWS($K$2:K81)),"")</f>
        <v/>
      </c>
      <c r="M81" s="82" t="str">
        <f t="shared" si="9"/>
        <v/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</row>
    <row r="82" spans="1:100" x14ac:dyDescent="0.25">
      <c r="A82" s="105">
        <f>ROWS(A$2:$B82)</f>
        <v>81</v>
      </c>
      <c r="B82" s="106" t="s">
        <v>405</v>
      </c>
      <c r="C82" s="106" t="s">
        <v>406</v>
      </c>
      <c r="D82" s="106">
        <v>310040001</v>
      </c>
      <c r="E82" s="106" t="str">
        <f t="shared" si="10"/>
        <v>Kuratorium für psychosoziale Dienste in Wien/Liaisondienst in Häusern der WWH</v>
      </c>
      <c r="F82" s="105">
        <f>ROWS($B$2:F82)</f>
        <v>81</v>
      </c>
      <c r="G82" s="106">
        <f t="shared" si="7"/>
        <v>81</v>
      </c>
      <c r="H82" s="106" t="str">
        <f>IFERROR(SMALL(G$2:G$199,ROWS(G$2:$G82)),"")</f>
        <v/>
      </c>
      <c r="I82" s="106" t="str">
        <f t="shared" si="8"/>
        <v/>
      </c>
      <c r="J82" s="82"/>
      <c r="K82" s="82" t="str">
        <f t="shared" si="11"/>
        <v/>
      </c>
      <c r="L82" s="106" t="str">
        <f>IFERROR(SMALL(K$2:K$217,ROWS($K$2:K82)),"")</f>
        <v/>
      </c>
      <c r="M82" s="82" t="str">
        <f t="shared" si="9"/>
        <v/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</row>
    <row r="83" spans="1:100" x14ac:dyDescent="0.25">
      <c r="A83" s="105">
        <f>ROWS(A$2:$B83)</f>
        <v>82</v>
      </c>
      <c r="B83" s="106" t="s">
        <v>201</v>
      </c>
      <c r="C83" s="106" t="s">
        <v>407</v>
      </c>
      <c r="D83" s="106">
        <v>310200037</v>
      </c>
      <c r="E83" s="106" t="str">
        <f t="shared" si="10"/>
        <v>Kuratorium Wiener Pensionisten-Wohnhäuser/Begleitetes Wohnen Haus Penzing</v>
      </c>
      <c r="F83" s="105">
        <f>ROWS($B$2:F83)</f>
        <v>82</v>
      </c>
      <c r="G83" s="106">
        <f t="shared" si="7"/>
        <v>82</v>
      </c>
      <c r="H83" s="106" t="str">
        <f>IFERROR(SMALL(G$2:G$199,ROWS(G$2:$G83)),"")</f>
        <v/>
      </c>
      <c r="I83" s="106" t="str">
        <f t="shared" si="8"/>
        <v/>
      </c>
      <c r="J83" s="82"/>
      <c r="K83" s="82" t="str">
        <f t="shared" si="11"/>
        <v/>
      </c>
      <c r="L83" s="106" t="str">
        <f>IFERROR(SMALL(K$2:K$217,ROWS($K$2:K83)),"")</f>
        <v/>
      </c>
      <c r="M83" s="82" t="str">
        <f t="shared" si="9"/>
        <v/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</row>
    <row r="84" spans="1:100" x14ac:dyDescent="0.25">
      <c r="A84" s="105">
        <f>ROWS(A$2:$B84)</f>
        <v>83</v>
      </c>
      <c r="B84" s="106" t="s">
        <v>263</v>
      </c>
      <c r="C84" s="106" t="s">
        <v>264</v>
      </c>
      <c r="D84" s="106">
        <v>442510001</v>
      </c>
      <c r="E84" s="106" t="str">
        <f t="shared" si="10"/>
        <v>LOGIN - Verein zur Gesundheitsförderung und sozialen Integration/Go on! Login!</v>
      </c>
      <c r="F84" s="105">
        <f>ROWS($B$2:F84)</f>
        <v>83</v>
      </c>
      <c r="G84" s="106">
        <f t="shared" si="7"/>
        <v>83</v>
      </c>
      <c r="H84" s="106" t="str">
        <f>IFERROR(SMALL(G$2:G$199,ROWS(G$2:$G84)),"")</f>
        <v/>
      </c>
      <c r="I84" s="106" t="str">
        <f t="shared" si="8"/>
        <v/>
      </c>
      <c r="J84" s="82"/>
      <c r="K84" s="82" t="str">
        <f t="shared" si="11"/>
        <v/>
      </c>
      <c r="L84" s="106" t="str">
        <f>IFERROR(SMALL(K$2:K$217,ROWS($K$2:K84)),"")</f>
        <v/>
      </c>
      <c r="M84" s="82" t="str">
        <f t="shared" si="9"/>
        <v/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</row>
    <row r="85" spans="1:100" x14ac:dyDescent="0.25">
      <c r="A85" s="105">
        <f>ROWS(A$2:$B85)</f>
        <v>84</v>
      </c>
      <c r="B85" s="106" t="s">
        <v>265</v>
      </c>
      <c r="C85" s="106" t="s">
        <v>408</v>
      </c>
      <c r="D85" s="106">
        <v>360460016</v>
      </c>
      <c r="E85" s="106" t="str">
        <f t="shared" si="10"/>
        <v>neunerhaus - Hilfe für obdachlose Menschen/neunerhaus Beratungsstelle Housing First und Mobil betreutes Wohnen</v>
      </c>
      <c r="F85" s="105">
        <f>ROWS($B$2:F85)</f>
        <v>84</v>
      </c>
      <c r="G85" s="106">
        <f t="shared" si="7"/>
        <v>84</v>
      </c>
      <c r="H85" s="106" t="str">
        <f>IFERROR(SMALL(G$2:G$199,ROWS(G$2:$G85)),"")</f>
        <v/>
      </c>
      <c r="I85" s="106" t="str">
        <f t="shared" si="8"/>
        <v/>
      </c>
      <c r="J85" s="82"/>
      <c r="K85" s="82" t="str">
        <f t="shared" si="11"/>
        <v/>
      </c>
      <c r="L85" s="106" t="str">
        <f>IFERROR(SMALL(K$2:K$217,ROWS($K$2:K85)),"")</f>
        <v/>
      </c>
      <c r="M85" s="82" t="str">
        <f t="shared" si="9"/>
        <v/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</row>
    <row r="86" spans="1:100" x14ac:dyDescent="0.25">
      <c r="A86" s="105">
        <f>ROWS(A$2:$B86)</f>
        <v>85</v>
      </c>
      <c r="B86" s="106" t="s">
        <v>265</v>
      </c>
      <c r="C86" s="106" t="s">
        <v>266</v>
      </c>
      <c r="D86" s="106">
        <v>360460006</v>
      </c>
      <c r="E86" s="106" t="str">
        <f t="shared" si="10"/>
        <v>neunerhaus - Hilfe für obdachlose Menschen/neunerhaus Billrothstraße</v>
      </c>
      <c r="F86" s="105">
        <f>ROWS($B$2:F86)</f>
        <v>85</v>
      </c>
      <c r="G86" s="106" t="str">
        <f t="shared" si="7"/>
        <v/>
      </c>
      <c r="H86" s="106" t="str">
        <f>IFERROR(SMALL(G$2:G$199,ROWS(G$2:$G86)),"")</f>
        <v/>
      </c>
      <c r="I86" s="106" t="str">
        <f t="shared" si="8"/>
        <v/>
      </c>
      <c r="J86" s="82"/>
      <c r="K86" s="82" t="str">
        <f t="shared" si="11"/>
        <v/>
      </c>
      <c r="L86" s="106" t="str">
        <f>IFERROR(SMALL(K$2:K$217,ROWS($K$2:K86)),"")</f>
        <v/>
      </c>
      <c r="M86" s="82" t="str">
        <f t="shared" si="9"/>
        <v/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</row>
    <row r="87" spans="1:100" x14ac:dyDescent="0.25">
      <c r="A87" s="105">
        <f>ROWS(A$2:$B87)</f>
        <v>86</v>
      </c>
      <c r="B87" s="106" t="s">
        <v>265</v>
      </c>
      <c r="C87" s="106" t="s">
        <v>409</v>
      </c>
      <c r="D87" s="106">
        <v>360460007</v>
      </c>
      <c r="E87" s="106" t="str">
        <f t="shared" si="10"/>
        <v>neunerhaus - Hilfe für obdachlose Menschen/neunerhaus Café</v>
      </c>
      <c r="F87" s="105">
        <f>ROWS($B$2:F87)</f>
        <v>86</v>
      </c>
      <c r="G87" s="106" t="str">
        <f t="shared" si="7"/>
        <v/>
      </c>
      <c r="H87" s="106" t="str">
        <f>IFERROR(SMALL(G$2:G$199,ROWS(G$2:$G87)),"")</f>
        <v/>
      </c>
      <c r="I87" s="106" t="str">
        <f t="shared" si="8"/>
        <v/>
      </c>
      <c r="J87" s="82"/>
      <c r="K87" s="82" t="str">
        <f t="shared" si="11"/>
        <v/>
      </c>
      <c r="L87" s="106" t="str">
        <f>IFERROR(SMALL(K$2:K$217,ROWS($K$2:K87)),"")</f>
        <v/>
      </c>
      <c r="M87" s="82" t="str">
        <f t="shared" si="9"/>
        <v/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</row>
    <row r="88" spans="1:100" x14ac:dyDescent="0.25">
      <c r="A88" s="105">
        <f>ROWS(A$2:$B88)</f>
        <v>87</v>
      </c>
      <c r="B88" s="106" t="s">
        <v>265</v>
      </c>
      <c r="C88" s="106" t="s">
        <v>268</v>
      </c>
      <c r="D88" s="106">
        <v>360460002</v>
      </c>
      <c r="E88" s="106" t="str">
        <f t="shared" si="10"/>
        <v>neunerhaus - Hilfe für obdachlose Menschen/neunerhaus Hagenmüllergasse</v>
      </c>
      <c r="F88" s="105">
        <f>ROWS($B$2:F88)</f>
        <v>87</v>
      </c>
      <c r="G88" s="106" t="str">
        <f t="shared" si="7"/>
        <v/>
      </c>
      <c r="H88" s="106" t="str">
        <f>IFERROR(SMALL(G$2:G$199,ROWS(G$2:$G88)),"")</f>
        <v/>
      </c>
      <c r="I88" s="106" t="str">
        <f t="shared" si="8"/>
        <v/>
      </c>
      <c r="J88" s="82"/>
      <c r="K88" s="82" t="str">
        <f t="shared" si="11"/>
        <v/>
      </c>
      <c r="L88" s="106" t="str">
        <f>IFERROR(SMALL(K$2:K$217,ROWS($K$2:K88)),"")</f>
        <v/>
      </c>
      <c r="M88" s="82" t="str">
        <f t="shared" si="9"/>
        <v/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</row>
    <row r="89" spans="1:100" x14ac:dyDescent="0.25">
      <c r="A89" s="105">
        <f>ROWS(A$2:$B89)</f>
        <v>88</v>
      </c>
      <c r="B89" s="106" t="s">
        <v>265</v>
      </c>
      <c r="C89" s="106" t="s">
        <v>410</v>
      </c>
      <c r="D89" s="106">
        <v>360460012</v>
      </c>
      <c r="E89" s="106" t="str">
        <f t="shared" si="10"/>
        <v>neunerhaus - Hilfe für obdachlose Menschen/neunerhaus Housing First und Mobil betreutes Wohnen</v>
      </c>
      <c r="F89" s="105">
        <f>ROWS($B$2:F89)</f>
        <v>88</v>
      </c>
      <c r="G89" s="106" t="str">
        <f t="shared" si="7"/>
        <v/>
      </c>
      <c r="H89" s="106" t="str">
        <f>IFERROR(SMALL(G$2:G$199,ROWS(G$2:$G89)),"")</f>
        <v/>
      </c>
      <c r="I89" s="106" t="str">
        <f t="shared" si="8"/>
        <v/>
      </c>
      <c r="J89" s="82"/>
      <c r="K89" s="82" t="str">
        <f t="shared" si="11"/>
        <v/>
      </c>
      <c r="L89" s="106" t="str">
        <f>IFERROR(SMALL(K$2:K$217,ROWS($K$2:K89)),"")</f>
        <v/>
      </c>
      <c r="M89" s="82" t="str">
        <f t="shared" si="9"/>
        <v/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</row>
    <row r="90" spans="1:100" x14ac:dyDescent="0.25">
      <c r="A90" s="105">
        <f>ROWS(A$2:$B90)</f>
        <v>89</v>
      </c>
      <c r="B90" s="106" t="s">
        <v>265</v>
      </c>
      <c r="C90" s="106" t="s">
        <v>269</v>
      </c>
      <c r="D90" s="106">
        <v>360460010</v>
      </c>
      <c r="E90" s="106" t="str">
        <f t="shared" si="10"/>
        <v>neunerhaus - Hilfe für obdachlose Menschen/neunerhaus Kudlichgasse</v>
      </c>
      <c r="F90" s="105">
        <f>ROWS($B$2:F90)</f>
        <v>89</v>
      </c>
      <c r="G90" s="106" t="str">
        <f t="shared" si="7"/>
        <v/>
      </c>
      <c r="H90" s="106" t="str">
        <f>IFERROR(SMALL(G$2:G$199,ROWS(G$2:$G90)),"")</f>
        <v/>
      </c>
      <c r="I90" s="106" t="str">
        <f t="shared" si="8"/>
        <v/>
      </c>
      <c r="J90" s="82"/>
      <c r="K90" s="82" t="str">
        <f t="shared" si="11"/>
        <v/>
      </c>
      <c r="L90" s="106" t="str">
        <f>IFERROR(SMALL(K$2:K$217,ROWS($K$2:K90)),"")</f>
        <v/>
      </c>
      <c r="M90" s="82" t="str">
        <f t="shared" si="9"/>
        <v/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</row>
    <row r="91" spans="1:100" x14ac:dyDescent="0.25">
      <c r="A91" s="105">
        <f>ROWS(A$2:$B91)</f>
        <v>90</v>
      </c>
      <c r="B91" s="106" t="s">
        <v>265</v>
      </c>
      <c r="C91" s="106" t="s">
        <v>411</v>
      </c>
      <c r="D91" s="106">
        <v>360460014</v>
      </c>
      <c r="E91" s="106" t="str">
        <f t="shared" si="10"/>
        <v>neunerhaus - Hilfe für obdachlose Menschen/Peer Campus</v>
      </c>
      <c r="F91" s="105">
        <f>ROWS($B$2:F91)</f>
        <v>90</v>
      </c>
      <c r="G91" s="106" t="str">
        <f t="shared" si="7"/>
        <v/>
      </c>
      <c r="H91" s="106" t="str">
        <f>IFERROR(SMALL(G$2:G$199,ROWS(G$2:$G91)),"")</f>
        <v/>
      </c>
      <c r="I91" s="106" t="str">
        <f t="shared" si="8"/>
        <v/>
      </c>
      <c r="J91" s="82"/>
      <c r="K91" s="82" t="str">
        <f t="shared" si="11"/>
        <v/>
      </c>
      <c r="L91" s="106" t="str">
        <f>IFERROR(SMALL(K$2:K$217,ROWS($K$2:K91)),"")</f>
        <v/>
      </c>
      <c r="M91" s="82" t="str">
        <f t="shared" si="9"/>
        <v/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</row>
    <row r="92" spans="1:100" x14ac:dyDescent="0.25">
      <c r="A92" s="105">
        <f>ROWS(A$2:$B92)</f>
        <v>91</v>
      </c>
      <c r="B92" s="106" t="s">
        <v>265</v>
      </c>
      <c r="C92" s="106" t="s">
        <v>270</v>
      </c>
      <c r="D92" s="106">
        <v>360460015</v>
      </c>
      <c r="E92" s="106" t="str">
        <f t="shared" si="10"/>
        <v>neunerhaus - Hilfe für obdachlose Menschen/Peer-MitarbeiterInnen</v>
      </c>
      <c r="F92" s="105">
        <f>ROWS($B$2:F92)</f>
        <v>91</v>
      </c>
      <c r="G92" s="106" t="str">
        <f t="shared" si="7"/>
        <v/>
      </c>
      <c r="H92" s="106" t="str">
        <f>IFERROR(SMALL(G$2:G$199,ROWS(G$2:$G92)),"")</f>
        <v/>
      </c>
      <c r="I92" s="106" t="str">
        <f t="shared" si="8"/>
        <v/>
      </c>
      <c r="J92" s="82"/>
      <c r="K92" s="82" t="str">
        <f t="shared" si="11"/>
        <v/>
      </c>
      <c r="L92" s="106" t="str">
        <f>IFERROR(SMALL(K$2:K$217,ROWS($K$2:K92)),"")</f>
        <v/>
      </c>
      <c r="M92" s="82" t="str">
        <f t="shared" si="9"/>
        <v/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</row>
    <row r="93" spans="1:100" x14ac:dyDescent="0.25">
      <c r="A93" s="105">
        <f>ROWS(A$2:$B93)</f>
        <v>92</v>
      </c>
      <c r="B93" s="106" t="s">
        <v>446</v>
      </c>
      <c r="C93" s="106" t="s">
        <v>267</v>
      </c>
      <c r="D93" s="106">
        <v>502010001</v>
      </c>
      <c r="E93" s="106" t="str">
        <f t="shared" si="10"/>
        <v>neunerhaus Gesundheit gemeinnützige GmbH/neunerhaus Gesundheitszentrum</v>
      </c>
      <c r="F93" s="105">
        <f>ROWS($B$2:F93)</f>
        <v>92</v>
      </c>
      <c r="G93" s="106">
        <f t="shared" si="7"/>
        <v>92</v>
      </c>
      <c r="H93" s="106" t="str">
        <f>IFERROR(SMALL(G$2:G$199,ROWS(G$2:$G93)),"")</f>
        <v/>
      </c>
      <c r="I93" s="106" t="str">
        <f t="shared" si="8"/>
        <v/>
      </c>
      <c r="J93" s="82"/>
      <c r="K93" s="82" t="str">
        <f t="shared" si="11"/>
        <v/>
      </c>
      <c r="L93" s="106" t="str">
        <f>IFERROR(SMALL(K$2:K$217,ROWS($K$2:K93)),"")</f>
        <v/>
      </c>
      <c r="M93" s="82" t="str">
        <f t="shared" si="9"/>
        <v/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</row>
    <row r="94" spans="1:100" x14ac:dyDescent="0.25">
      <c r="A94" s="105">
        <f>ROWS(A$2:$B94)</f>
        <v>93</v>
      </c>
      <c r="B94" s="106" t="s">
        <v>446</v>
      </c>
      <c r="C94" s="106" t="s">
        <v>447</v>
      </c>
      <c r="D94" s="106">
        <v>502010002</v>
      </c>
      <c r="E94" s="106" t="str">
        <f t="shared" si="10"/>
        <v>neunerhaus Gesundheit gemeinnützige GmbH/psychiatrische Versorgung neunerhaus</v>
      </c>
      <c r="F94" s="105">
        <f>ROWS($B$2:F94)</f>
        <v>93</v>
      </c>
      <c r="G94" s="106" t="str">
        <f t="shared" si="7"/>
        <v/>
      </c>
      <c r="H94" s="106" t="str">
        <f>IFERROR(SMALL(G$2:G$199,ROWS(G$2:$G94)),"")</f>
        <v/>
      </c>
      <c r="I94" s="106" t="str">
        <f t="shared" si="8"/>
        <v/>
      </c>
      <c r="J94" s="82"/>
      <c r="K94" s="82" t="str">
        <f t="shared" si="11"/>
        <v/>
      </c>
      <c r="L94" s="106" t="str">
        <f>IFERROR(SMALL(K$2:K$217,ROWS($K$2:K94)),"")</f>
        <v/>
      </c>
      <c r="M94" s="82" t="str">
        <f t="shared" si="9"/>
        <v/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</row>
    <row r="95" spans="1:100" x14ac:dyDescent="0.25">
      <c r="A95" s="105">
        <f>ROWS(A$2:$B95)</f>
        <v>94</v>
      </c>
      <c r="B95" s="106" t="s">
        <v>271</v>
      </c>
      <c r="C95" s="106" t="s">
        <v>272</v>
      </c>
      <c r="D95" s="106">
        <v>480930003</v>
      </c>
      <c r="E95" s="106" t="str">
        <f t="shared" si="10"/>
        <v>Neunerhaus Soziales Wohnen und Immobilien gemeinnützige GmbH/neuner Immo Soziales Wohnen</v>
      </c>
      <c r="F95" s="105">
        <f>ROWS($B$2:F95)</f>
        <v>94</v>
      </c>
      <c r="G95" s="106">
        <f t="shared" si="7"/>
        <v>94</v>
      </c>
      <c r="H95" s="106" t="str">
        <f>IFERROR(SMALL(G$2:G$199,ROWS(G$2:$G95)),"")</f>
        <v/>
      </c>
      <c r="I95" s="106" t="str">
        <f t="shared" si="8"/>
        <v/>
      </c>
      <c r="J95" s="82"/>
      <c r="K95" s="82" t="str">
        <f t="shared" si="11"/>
        <v/>
      </c>
      <c r="L95" s="106" t="str">
        <f>IFERROR(SMALL(K$2:K$217,ROWS($K$2:K95)),"")</f>
        <v/>
      </c>
      <c r="M95" s="82" t="str">
        <f t="shared" si="9"/>
        <v/>
      </c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</row>
    <row r="96" spans="1:100" x14ac:dyDescent="0.25">
      <c r="A96" s="105">
        <f>ROWS(A$2:$B96)</f>
        <v>95</v>
      </c>
      <c r="B96" s="106" t="s">
        <v>271</v>
      </c>
      <c r="C96" s="106" t="s">
        <v>270</v>
      </c>
      <c r="D96" s="106">
        <v>480930008</v>
      </c>
      <c r="E96" s="106" t="str">
        <f t="shared" si="10"/>
        <v>Neunerhaus Soziales Wohnen und Immobilien gemeinnützige GmbH/Peer-MitarbeiterInnen</v>
      </c>
      <c r="F96" s="105">
        <f>ROWS($B$2:F96)</f>
        <v>95</v>
      </c>
      <c r="G96" s="106" t="str">
        <f t="shared" si="7"/>
        <v/>
      </c>
      <c r="H96" s="106" t="str">
        <f>IFERROR(SMALL(G$2:G$199,ROWS(G$2:$G96)),"")</f>
        <v/>
      </c>
      <c r="I96" s="106" t="str">
        <f t="shared" si="8"/>
        <v/>
      </c>
      <c r="J96" s="82"/>
      <c r="K96" s="82" t="str">
        <f t="shared" si="11"/>
        <v/>
      </c>
      <c r="L96" s="106" t="str">
        <f>IFERROR(SMALL(K$2:K$217,ROWS($K$2:K96)),"")</f>
        <v/>
      </c>
      <c r="M96" s="82" t="str">
        <f t="shared" si="9"/>
        <v/>
      </c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</row>
    <row r="97" spans="1:100" x14ac:dyDescent="0.25">
      <c r="A97" s="105">
        <f>ROWS(A$2:$B97)</f>
        <v>96</v>
      </c>
      <c r="B97" s="106" t="s">
        <v>273</v>
      </c>
      <c r="C97" s="106" t="s">
        <v>448</v>
      </c>
      <c r="D97" s="106">
        <v>335020002</v>
      </c>
      <c r="E97" s="106" t="str">
        <f t="shared" si="10"/>
        <v>NEUSTART - Bewährungshilfe, Konfliktregelung, Soziale Arbeit/Clearing Wohnen (NEUSTART)</v>
      </c>
      <c r="F97" s="105">
        <f>ROWS($B$2:F97)</f>
        <v>96</v>
      </c>
      <c r="G97" s="106">
        <f t="shared" si="7"/>
        <v>96</v>
      </c>
      <c r="H97" s="106" t="str">
        <f>IFERROR(SMALL(G$2:G$199,ROWS(G$2:$G97)),"")</f>
        <v/>
      </c>
      <c r="I97" s="106" t="str">
        <f t="shared" si="8"/>
        <v/>
      </c>
      <c r="J97" s="82"/>
      <c r="K97" s="82" t="str">
        <f t="shared" si="11"/>
        <v/>
      </c>
      <c r="L97" s="106" t="str">
        <f>IFERROR(SMALL(K$2:K$217,ROWS($K$2:K97)),"")</f>
        <v/>
      </c>
      <c r="M97" s="82" t="str">
        <f t="shared" si="9"/>
        <v/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</row>
    <row r="98" spans="1:100" x14ac:dyDescent="0.25">
      <c r="A98" s="105">
        <f>ROWS(A$2:$B98)</f>
        <v>97</v>
      </c>
      <c r="B98" s="106" t="s">
        <v>273</v>
      </c>
      <c r="C98" s="106" t="s">
        <v>449</v>
      </c>
      <c r="D98" s="106">
        <v>335020001</v>
      </c>
      <c r="E98" s="106" t="str">
        <f t="shared" si="10"/>
        <v>NEUSTART - Bewährungshilfe, Konfliktregelung, Soziale Arbeit/Mobil betreutes Wohnen (NEUSTART)</v>
      </c>
      <c r="F98" s="105">
        <f>ROWS($B$2:F98)</f>
        <v>97</v>
      </c>
      <c r="G98" s="106" t="str">
        <f t="shared" si="7"/>
        <v/>
      </c>
      <c r="H98" s="106" t="str">
        <f>IFERROR(SMALL(G$2:G$199,ROWS(G$2:$G98)),"")</f>
        <v/>
      </c>
      <c r="I98" s="106" t="str">
        <f t="shared" ref="I98:I129" si="12">IFERROR(VLOOKUP(H98,A:B,2,0),IF(H97&lt;&gt;"","&lt;Neu&gt;",""))</f>
        <v/>
      </c>
      <c r="J98" s="82"/>
      <c r="K98" s="82" t="str">
        <f t="shared" si="11"/>
        <v/>
      </c>
      <c r="L98" s="106" t="str">
        <f>IFERROR(SMALL(K$2:K$217,ROWS($K$2:K98)),"")</f>
        <v/>
      </c>
      <c r="M98" s="82" t="str">
        <f t="shared" ref="M98:M129" si="13">IFERROR(IF(VLOOKUP(L98,A:C,3,0)=0," ",VLOOKUP(L98,A:C,3,0)),IF(L97&lt;&gt;"","&lt;Neu&gt;",""))</f>
        <v/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</row>
    <row r="99" spans="1:100" x14ac:dyDescent="0.25">
      <c r="A99" s="105">
        <f>ROWS(A$2:$B99)</f>
        <v>98</v>
      </c>
      <c r="B99" s="106" t="s">
        <v>273</v>
      </c>
      <c r="C99" s="106" t="s">
        <v>450</v>
      </c>
      <c r="D99" s="106">
        <v>335020003</v>
      </c>
      <c r="E99" s="106" t="str">
        <f t="shared" si="10"/>
        <v>NEUSTART - Bewährungshilfe, Konfliktregelung, Soziale Arbeit/Soziales Wohnungsmanagement (NEUSTART)</v>
      </c>
      <c r="F99" s="105">
        <f>ROWS($B$2:F99)</f>
        <v>98</v>
      </c>
      <c r="G99" s="106" t="str">
        <f t="shared" si="7"/>
        <v/>
      </c>
      <c r="H99" s="106" t="str">
        <f>IFERROR(SMALL(G$2:G$199,ROWS(G$2:$G99)),"")</f>
        <v/>
      </c>
      <c r="I99" s="106" t="str">
        <f t="shared" si="12"/>
        <v/>
      </c>
      <c r="J99" s="82"/>
      <c r="K99" s="82" t="str">
        <f t="shared" si="11"/>
        <v/>
      </c>
      <c r="L99" s="106" t="str">
        <f>IFERROR(SMALL(K$2:K$217,ROWS($K$2:K99)),"")</f>
        <v/>
      </c>
      <c r="M99" s="82" t="str">
        <f t="shared" si="13"/>
        <v/>
      </c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</row>
    <row r="100" spans="1:100" x14ac:dyDescent="0.25">
      <c r="A100" s="105">
        <f>ROWS(A$2:$B100)</f>
        <v>99</v>
      </c>
      <c r="B100" s="106" t="s">
        <v>287</v>
      </c>
      <c r="C100" s="106" t="s">
        <v>274</v>
      </c>
      <c r="D100" s="106">
        <v>376630023</v>
      </c>
      <c r="E100" s="106" t="str">
        <f t="shared" si="10"/>
        <v>Obdach Wien gemeinnützige GmbH (ZAUFF)/Forum Obdach Wien</v>
      </c>
      <c r="F100" s="105">
        <f>ROWS($B$2:F100)</f>
        <v>99</v>
      </c>
      <c r="G100" s="106">
        <f t="shared" si="7"/>
        <v>99</v>
      </c>
      <c r="H100" s="106" t="str">
        <f>IFERROR(SMALL(G$2:G$199,ROWS(G$2:$G100)),"")</f>
        <v/>
      </c>
      <c r="I100" s="106" t="str">
        <f t="shared" si="12"/>
        <v/>
      </c>
      <c r="J100" s="82"/>
      <c r="K100" s="82" t="str">
        <f t="shared" si="11"/>
        <v/>
      </c>
      <c r="L100" s="106" t="str">
        <f>IFERROR(SMALL(K$2:K$217,ROWS($K$2:K100)),"")</f>
        <v/>
      </c>
      <c r="M100" s="82" t="str">
        <f t="shared" si="13"/>
        <v/>
      </c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</row>
    <row r="101" spans="1:100" x14ac:dyDescent="0.25">
      <c r="A101" s="105">
        <f>ROWS(A$2:$B101)</f>
        <v>100</v>
      </c>
      <c r="B101" s="106" t="s">
        <v>287</v>
      </c>
      <c r="C101" s="106" t="s">
        <v>288</v>
      </c>
      <c r="D101" s="106">
        <v>376630004</v>
      </c>
      <c r="E101" s="106" t="str">
        <f t="shared" si="10"/>
        <v>Obdach Wien gemeinnützige GmbH (ZAUFF)/Obdach Arndtstraße</v>
      </c>
      <c r="F101" s="105">
        <f>ROWS($B$2:F101)</f>
        <v>100</v>
      </c>
      <c r="G101" s="106" t="str">
        <f t="shared" si="7"/>
        <v/>
      </c>
      <c r="H101" s="106" t="str">
        <f>IFERROR(SMALL(G$2:G$199,ROWS(G$2:$G101)),"")</f>
        <v/>
      </c>
      <c r="I101" s="106" t="str">
        <f t="shared" si="12"/>
        <v/>
      </c>
      <c r="J101" s="82"/>
      <c r="K101" s="82" t="str">
        <f t="shared" si="11"/>
        <v/>
      </c>
      <c r="L101" s="106" t="str">
        <f>IFERROR(SMALL(K$2:K$217,ROWS($K$2:K101)),"")</f>
        <v/>
      </c>
      <c r="M101" s="82" t="str">
        <f t="shared" si="13"/>
        <v/>
      </c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</row>
    <row r="102" spans="1:100" x14ac:dyDescent="0.25">
      <c r="A102" s="105">
        <f>ROWS(A$2:$B102)</f>
        <v>101</v>
      </c>
      <c r="B102" s="106" t="s">
        <v>287</v>
      </c>
      <c r="C102" s="106" t="s">
        <v>275</v>
      </c>
      <c r="D102" s="106">
        <v>376630021</v>
      </c>
      <c r="E102" s="106" t="str">
        <f t="shared" si="10"/>
        <v>Obdach Wien gemeinnützige GmbH (ZAUFF)/Obdach aXXept</v>
      </c>
      <c r="F102" s="105">
        <f>ROWS($B$2:F102)</f>
        <v>101</v>
      </c>
      <c r="G102" s="106" t="str">
        <f t="shared" si="7"/>
        <v/>
      </c>
      <c r="H102" s="106" t="str">
        <f>IFERROR(SMALL(G$2:G$199,ROWS(G$2:$G102)),"")</f>
        <v/>
      </c>
      <c r="I102" s="106" t="str">
        <f t="shared" si="12"/>
        <v/>
      </c>
      <c r="J102" s="82"/>
      <c r="K102" s="82" t="str">
        <f t="shared" si="11"/>
        <v/>
      </c>
      <c r="L102" s="106" t="str">
        <f>IFERROR(SMALL(K$2:K$217,ROWS($K$2:K102)),"")</f>
        <v/>
      </c>
      <c r="M102" s="82" t="str">
        <f t="shared" si="13"/>
        <v/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</row>
    <row r="103" spans="1:100" x14ac:dyDescent="0.25">
      <c r="A103" s="105">
        <f>ROWS(A$2:$B103)</f>
        <v>102</v>
      </c>
      <c r="B103" s="106" t="s">
        <v>287</v>
      </c>
      <c r="C103" s="106" t="s">
        <v>276</v>
      </c>
      <c r="D103" s="106">
        <v>376630013</v>
      </c>
      <c r="E103" s="106" t="str">
        <f t="shared" si="10"/>
        <v>Obdach Wien gemeinnützige GmbH (ZAUFF)/Obdach Ester</v>
      </c>
      <c r="F103" s="105">
        <f>ROWS($B$2:F103)</f>
        <v>102</v>
      </c>
      <c r="G103" s="106" t="str">
        <f t="shared" si="7"/>
        <v/>
      </c>
      <c r="H103" s="106" t="str">
        <f>IFERROR(SMALL(G$2:G$199,ROWS(G$2:$G103)),"")</f>
        <v/>
      </c>
      <c r="I103" s="106" t="str">
        <f t="shared" si="12"/>
        <v/>
      </c>
      <c r="J103" s="82"/>
      <c r="K103" s="82" t="str">
        <f t="shared" si="11"/>
        <v/>
      </c>
      <c r="L103" s="106" t="str">
        <f>IFERROR(SMALL(K$2:K$217,ROWS($K$2:K103)),"")</f>
        <v/>
      </c>
      <c r="M103" s="82" t="str">
        <f t="shared" si="13"/>
        <v/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</row>
    <row r="104" spans="1:100" x14ac:dyDescent="0.25">
      <c r="A104" s="105">
        <f>ROWS(A$2:$B104)</f>
        <v>103</v>
      </c>
      <c r="B104" s="106" t="s">
        <v>287</v>
      </c>
      <c r="C104" s="106" t="s">
        <v>277</v>
      </c>
      <c r="D104" s="106">
        <v>376630025</v>
      </c>
      <c r="E104" s="106" t="str">
        <f t="shared" si="10"/>
        <v>Obdach Wien gemeinnützige GmbH (ZAUFF)/Obdach Favorita</v>
      </c>
      <c r="F104" s="105">
        <f>ROWS($B$2:F104)</f>
        <v>103</v>
      </c>
      <c r="G104" s="106" t="str">
        <f t="shared" si="7"/>
        <v/>
      </c>
      <c r="H104" s="106" t="str">
        <f>IFERROR(SMALL(G$2:G$199,ROWS(G$2:$G104)),"")</f>
        <v/>
      </c>
      <c r="I104" s="106" t="str">
        <f t="shared" si="12"/>
        <v/>
      </c>
      <c r="J104" s="82"/>
      <c r="K104" s="82" t="str">
        <f t="shared" si="11"/>
        <v/>
      </c>
      <c r="L104" s="106" t="str">
        <f>IFERROR(SMALL(K$2:K$217,ROWS($K$2:K104)),"")</f>
        <v/>
      </c>
      <c r="M104" s="82" t="str">
        <f t="shared" si="13"/>
        <v/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</row>
    <row r="105" spans="1:100" x14ac:dyDescent="0.25">
      <c r="A105" s="105">
        <f>ROWS(A$2:$B105)</f>
        <v>104</v>
      </c>
      <c r="B105" s="106" t="s">
        <v>287</v>
      </c>
      <c r="C105" s="106" t="s">
        <v>289</v>
      </c>
      <c r="D105" s="106">
        <v>376630003</v>
      </c>
      <c r="E105" s="106" t="str">
        <f t="shared" si="10"/>
        <v>Obdach Wien gemeinnützige GmbH (ZAUFF)/Obdach Gänsbachergasse</v>
      </c>
      <c r="F105" s="105">
        <f>ROWS($B$2:F105)</f>
        <v>104</v>
      </c>
      <c r="G105" s="106" t="str">
        <f t="shared" si="7"/>
        <v/>
      </c>
      <c r="H105" s="106" t="str">
        <f>IFERROR(SMALL(G$2:G$199,ROWS(G$2:$G105)),"")</f>
        <v/>
      </c>
      <c r="I105" s="106" t="str">
        <f t="shared" si="12"/>
        <v/>
      </c>
      <c r="J105" s="82"/>
      <c r="K105" s="82" t="str">
        <f t="shared" si="11"/>
        <v/>
      </c>
      <c r="L105" s="106" t="str">
        <f>IFERROR(SMALL(K$2:K$217,ROWS($K$2:K105)),"")</f>
        <v/>
      </c>
      <c r="M105" s="82" t="str">
        <f t="shared" si="13"/>
        <v/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</row>
    <row r="106" spans="1:100" x14ac:dyDescent="0.25">
      <c r="A106" s="105">
        <f>ROWS(A$2:$B106)</f>
        <v>105</v>
      </c>
      <c r="B106" s="106" t="s">
        <v>287</v>
      </c>
      <c r="C106" s="106" t="s">
        <v>278</v>
      </c>
      <c r="D106" s="106">
        <v>376630014</v>
      </c>
      <c r="E106" s="106" t="str">
        <f t="shared" si="10"/>
        <v>Obdach Wien gemeinnützige GmbH (ZAUFF)/Obdach Johnstraße</v>
      </c>
      <c r="F106" s="105">
        <f>ROWS($B$2:F106)</f>
        <v>105</v>
      </c>
      <c r="G106" s="106" t="str">
        <f t="shared" si="7"/>
        <v/>
      </c>
      <c r="H106" s="106" t="str">
        <f>IFERROR(SMALL(G$2:G$199,ROWS(G$2:$G106)),"")</f>
        <v/>
      </c>
      <c r="I106" s="106" t="str">
        <f t="shared" si="12"/>
        <v/>
      </c>
      <c r="J106" s="82"/>
      <c r="K106" s="82" t="str">
        <f t="shared" si="11"/>
        <v/>
      </c>
      <c r="L106" s="106" t="str">
        <f>IFERROR(SMALL(K$2:K$217,ROWS($K$2:K106)),"")</f>
        <v/>
      </c>
      <c r="M106" s="82" t="str">
        <f t="shared" si="13"/>
        <v/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</row>
    <row r="107" spans="1:100" x14ac:dyDescent="0.25">
      <c r="A107" s="105">
        <f>ROWS(A$2:$B107)</f>
        <v>106</v>
      </c>
      <c r="B107" s="106" t="s">
        <v>287</v>
      </c>
      <c r="C107" s="106" t="s">
        <v>279</v>
      </c>
      <c r="D107" s="106">
        <v>376630015</v>
      </c>
      <c r="E107" s="106" t="str">
        <f t="shared" si="10"/>
        <v>Obdach Wien gemeinnützige GmbH (ZAUFF)/Obdach Josi</v>
      </c>
      <c r="F107" s="105">
        <f>ROWS($B$2:F107)</f>
        <v>106</v>
      </c>
      <c r="G107" s="106" t="str">
        <f t="shared" si="7"/>
        <v/>
      </c>
      <c r="H107" s="106" t="str">
        <f>IFERROR(SMALL(G$2:G$199,ROWS(G$2:$G107)),"")</f>
        <v/>
      </c>
      <c r="I107" s="106" t="str">
        <f t="shared" si="12"/>
        <v/>
      </c>
      <c r="J107" s="82"/>
      <c r="K107" s="82" t="str">
        <f t="shared" si="11"/>
        <v/>
      </c>
      <c r="L107" s="106" t="str">
        <f>IFERROR(SMALL(K$2:K$217,ROWS($K$2:K107)),"")</f>
        <v/>
      </c>
      <c r="M107" s="82" t="str">
        <f t="shared" si="13"/>
        <v/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</row>
    <row r="108" spans="1:100" x14ac:dyDescent="0.25">
      <c r="A108" s="105">
        <f>ROWS(A$2:$B108)</f>
        <v>107</v>
      </c>
      <c r="B108" s="106" t="s">
        <v>287</v>
      </c>
      <c r="C108" s="106" t="s">
        <v>290</v>
      </c>
      <c r="D108" s="106">
        <v>376630008</v>
      </c>
      <c r="E108" s="106" t="str">
        <f t="shared" si="10"/>
        <v>Obdach Wien gemeinnützige GmbH (ZAUFF)/Obdach Leo</v>
      </c>
      <c r="F108" s="105">
        <f>ROWS($B$2:F108)</f>
        <v>107</v>
      </c>
      <c r="G108" s="106" t="str">
        <f t="shared" si="7"/>
        <v/>
      </c>
      <c r="H108" s="106" t="str">
        <f>IFERROR(SMALL(G$2:G$199,ROWS(G$2:$G108)),"")</f>
        <v/>
      </c>
      <c r="I108" s="106" t="str">
        <f t="shared" si="12"/>
        <v/>
      </c>
      <c r="J108" s="82"/>
      <c r="K108" s="82" t="str">
        <f t="shared" si="11"/>
        <v/>
      </c>
      <c r="L108" s="106" t="str">
        <f>IFERROR(SMALL(K$2:K$217,ROWS($K$2:K108)),"")</f>
        <v/>
      </c>
      <c r="M108" s="82" t="str">
        <f t="shared" si="13"/>
        <v/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</row>
    <row r="109" spans="1:100" x14ac:dyDescent="0.25">
      <c r="A109" s="105">
        <f>ROWS(A$2:$B109)</f>
        <v>108</v>
      </c>
      <c r="B109" s="106" t="s">
        <v>287</v>
      </c>
      <c r="C109" s="106" t="s">
        <v>280</v>
      </c>
      <c r="D109" s="106">
        <v>376630018</v>
      </c>
      <c r="E109" s="106" t="str">
        <f t="shared" si="10"/>
        <v>Obdach Wien gemeinnützige GmbH (ZAUFF)/Obdach Lobmeyrhof</v>
      </c>
      <c r="F109" s="105">
        <f>ROWS($B$2:F109)</f>
        <v>108</v>
      </c>
      <c r="G109" s="106" t="str">
        <f t="shared" si="7"/>
        <v/>
      </c>
      <c r="H109" s="106" t="str">
        <f>IFERROR(SMALL(G$2:G$199,ROWS(G$2:$G109)),"")</f>
        <v/>
      </c>
      <c r="I109" s="106" t="str">
        <f t="shared" si="12"/>
        <v/>
      </c>
      <c r="J109" s="82"/>
      <c r="K109" s="82" t="str">
        <f t="shared" si="11"/>
        <v/>
      </c>
      <c r="L109" s="106" t="str">
        <f>IFERROR(SMALL(K$2:K$217,ROWS($K$2:K109)),"")</f>
        <v/>
      </c>
      <c r="M109" s="82" t="str">
        <f t="shared" si="13"/>
        <v/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</row>
    <row r="110" spans="1:100" x14ac:dyDescent="0.25">
      <c r="A110" s="105">
        <f>ROWS(A$2:$B110)</f>
        <v>109</v>
      </c>
      <c r="B110" s="106" t="s">
        <v>287</v>
      </c>
      <c r="C110" s="106" t="s">
        <v>281</v>
      </c>
      <c r="D110" s="106">
        <v>376630019</v>
      </c>
      <c r="E110" s="106" t="str">
        <f t="shared" si="10"/>
        <v>Obdach Wien gemeinnützige GmbH (ZAUFF)/Obdach mobil</v>
      </c>
      <c r="F110" s="105">
        <f>ROWS($B$2:F110)</f>
        <v>109</v>
      </c>
      <c r="G110" s="106" t="str">
        <f t="shared" si="7"/>
        <v/>
      </c>
      <c r="H110" s="106" t="str">
        <f>IFERROR(SMALL(G$2:G$199,ROWS(G$2:$G110)),"")</f>
        <v/>
      </c>
      <c r="I110" s="106" t="str">
        <f t="shared" si="12"/>
        <v/>
      </c>
      <c r="J110" s="82"/>
      <c r="K110" s="82" t="str">
        <f t="shared" si="11"/>
        <v/>
      </c>
      <c r="L110" s="106" t="str">
        <f>IFERROR(SMALL(K$2:K$217,ROWS($K$2:K110)),"")</f>
        <v/>
      </c>
      <c r="M110" s="82" t="str">
        <f t="shared" si="13"/>
        <v/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</row>
    <row r="111" spans="1:100" x14ac:dyDescent="0.25">
      <c r="A111" s="105">
        <f>ROWS(A$2:$B111)</f>
        <v>110</v>
      </c>
      <c r="B111" s="106" t="s">
        <v>287</v>
      </c>
      <c r="C111" s="106" t="s">
        <v>412</v>
      </c>
      <c r="D111" s="106">
        <v>376630031</v>
      </c>
      <c r="E111" s="106" t="str">
        <f t="shared" si="10"/>
        <v>Obdach Wien gemeinnützige GmbH (ZAUFF)/Obdach mobil Beratungsstelle</v>
      </c>
      <c r="F111" s="105">
        <f>ROWS($B$2:F111)</f>
        <v>110</v>
      </c>
      <c r="G111" s="106" t="str">
        <f t="shared" si="7"/>
        <v/>
      </c>
      <c r="H111" s="106" t="str">
        <f>IFERROR(SMALL(G$2:G$199,ROWS(G$2:$G111)),"")</f>
        <v/>
      </c>
      <c r="I111" s="106" t="str">
        <f t="shared" si="12"/>
        <v/>
      </c>
      <c r="J111" s="82"/>
      <c r="K111" s="82" t="str">
        <f t="shared" si="11"/>
        <v/>
      </c>
      <c r="L111" s="106" t="str">
        <f>IFERROR(SMALL(K$2:K$217,ROWS($K$2:K111)),"")</f>
        <v/>
      </c>
      <c r="M111" s="82" t="str">
        <f t="shared" si="13"/>
        <v/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</row>
    <row r="112" spans="1:100" x14ac:dyDescent="0.25">
      <c r="A112" s="105">
        <f>ROWS(A$2:$B112)</f>
        <v>111</v>
      </c>
      <c r="B112" s="106" t="s">
        <v>287</v>
      </c>
      <c r="C112" s="106" t="s">
        <v>282</v>
      </c>
      <c r="D112" s="106">
        <v>376630017</v>
      </c>
      <c r="E112" s="106" t="str">
        <f t="shared" si="10"/>
        <v>Obdach Wien gemeinnützige GmbH (ZAUFF)/Obdach unterwegs</v>
      </c>
      <c r="F112" s="105">
        <f>ROWS($B$2:F112)</f>
        <v>111</v>
      </c>
      <c r="G112" s="106" t="str">
        <f t="shared" si="7"/>
        <v/>
      </c>
      <c r="H112" s="106" t="str">
        <f>IFERROR(SMALL(G$2:G$199,ROWS(G$2:$G112)),"")</f>
        <v/>
      </c>
      <c r="I112" s="106" t="str">
        <f t="shared" si="12"/>
        <v/>
      </c>
      <c r="J112" s="82"/>
      <c r="K112" s="82" t="str">
        <f t="shared" si="11"/>
        <v/>
      </c>
      <c r="L112" s="106" t="str">
        <f>IFERROR(SMALL(K$2:K$217,ROWS($K$2:K112)),"")</f>
        <v/>
      </c>
      <c r="M112" s="82" t="str">
        <f t="shared" si="13"/>
        <v/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</row>
    <row r="113" spans="1:100" x14ac:dyDescent="0.25">
      <c r="A113" s="105">
        <f>ROWS(A$2:$B113)</f>
        <v>112</v>
      </c>
      <c r="B113" s="106" t="s">
        <v>287</v>
      </c>
      <c r="C113" s="106" t="s">
        <v>283</v>
      </c>
      <c r="D113" s="106">
        <v>376630005</v>
      </c>
      <c r="E113" s="106" t="str">
        <f t="shared" si="10"/>
        <v>Obdach Wien gemeinnützige GmbH (ZAUFF)/Obdach Wurlitzergasse</v>
      </c>
      <c r="F113" s="105">
        <f>ROWS($B$2:F113)</f>
        <v>112</v>
      </c>
      <c r="G113" s="106" t="str">
        <f t="shared" si="7"/>
        <v/>
      </c>
      <c r="H113" s="106" t="str">
        <f>IFERROR(SMALL(G$2:G$199,ROWS(G$2:$G113)),"")</f>
        <v/>
      </c>
      <c r="I113" s="106" t="str">
        <f t="shared" si="12"/>
        <v/>
      </c>
      <c r="J113" s="82"/>
      <c r="K113" s="82" t="str">
        <f t="shared" si="11"/>
        <v/>
      </c>
      <c r="L113" s="106" t="str">
        <f>IFERROR(SMALL(K$2:K$217,ROWS($K$2:K113)),"")</f>
        <v/>
      </c>
      <c r="M113" s="82" t="str">
        <f t="shared" si="13"/>
        <v/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</row>
    <row r="114" spans="1:100" x14ac:dyDescent="0.25">
      <c r="A114" s="105">
        <f>ROWS(A$2:$B114)</f>
        <v>113</v>
      </c>
      <c r="B114" s="106" t="s">
        <v>287</v>
      </c>
      <c r="C114" s="106" t="s">
        <v>270</v>
      </c>
      <c r="D114" s="106">
        <v>376630030</v>
      </c>
      <c r="E114" s="106" t="str">
        <f t="shared" si="10"/>
        <v>Obdach Wien gemeinnützige GmbH (ZAUFF)/Peer-MitarbeiterInnen</v>
      </c>
      <c r="F114" s="105">
        <f>ROWS($B$2:F114)</f>
        <v>113</v>
      </c>
      <c r="G114" s="106" t="str">
        <f t="shared" si="7"/>
        <v/>
      </c>
      <c r="H114" s="106" t="str">
        <f>IFERROR(SMALL(G$2:G$199,ROWS(G$2:$G114)),"")</f>
        <v/>
      </c>
      <c r="I114" s="106" t="str">
        <f t="shared" si="12"/>
        <v/>
      </c>
      <c r="J114" s="82"/>
      <c r="K114" s="82" t="str">
        <f t="shared" si="11"/>
        <v/>
      </c>
      <c r="L114" s="106" t="str">
        <f>IFERROR(SMALL(K$2:K$217,ROWS($K$2:K114)),"")</f>
        <v/>
      </c>
      <c r="M114" s="82" t="str">
        <f t="shared" si="13"/>
        <v/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</row>
    <row r="115" spans="1:100" x14ac:dyDescent="0.25">
      <c r="A115" s="105">
        <f>ROWS(A$2:$B115)</f>
        <v>114</v>
      </c>
      <c r="B115" s="106" t="s">
        <v>287</v>
      </c>
      <c r="C115" s="106" t="s">
        <v>284</v>
      </c>
      <c r="D115" s="106">
        <v>376630024</v>
      </c>
      <c r="E115" s="106" t="str">
        <f t="shared" si="10"/>
        <v>Obdach Wien gemeinnützige GmbH (ZAUFF)/Projektförderung Psychiatrischer Liaisondienst für ODW</v>
      </c>
      <c r="F115" s="105">
        <f>ROWS($B$2:F115)</f>
        <v>114</v>
      </c>
      <c r="G115" s="106" t="str">
        <f t="shared" si="7"/>
        <v/>
      </c>
      <c r="H115" s="106" t="str">
        <f>IFERROR(SMALL(G$2:G$199,ROWS(G$2:$G115)),"")</f>
        <v/>
      </c>
      <c r="I115" s="106" t="str">
        <f t="shared" si="12"/>
        <v/>
      </c>
      <c r="J115" s="82"/>
      <c r="K115" s="82" t="str">
        <f t="shared" si="11"/>
        <v/>
      </c>
      <c r="L115" s="106" t="str">
        <f>IFERROR(SMALL(K$2:K$217,ROWS($K$2:K115)),"")</f>
        <v/>
      </c>
      <c r="M115" s="82" t="str">
        <f t="shared" si="13"/>
        <v/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</row>
    <row r="116" spans="1:100" x14ac:dyDescent="0.25">
      <c r="A116" s="105">
        <f>ROWS(A$2:$B116)</f>
        <v>115</v>
      </c>
      <c r="B116" s="106" t="s">
        <v>287</v>
      </c>
      <c r="C116" s="106" t="s">
        <v>285</v>
      </c>
      <c r="D116" s="106">
        <v>376630001</v>
      </c>
      <c r="E116" s="106" t="str">
        <f t="shared" si="10"/>
        <v>Obdach Wien gemeinnützige GmbH (ZAUFF)/Soziale Wohnungsverwaltung</v>
      </c>
      <c r="F116" s="105">
        <f>ROWS($B$2:F116)</f>
        <v>115</v>
      </c>
      <c r="G116" s="106" t="str">
        <f t="shared" si="7"/>
        <v/>
      </c>
      <c r="H116" s="106" t="str">
        <f>IFERROR(SMALL(G$2:G$199,ROWS(G$2:$G116)),"")</f>
        <v/>
      </c>
      <c r="I116" s="106" t="str">
        <f t="shared" si="12"/>
        <v/>
      </c>
      <c r="J116" s="82"/>
      <c r="K116" s="82" t="str">
        <f t="shared" si="11"/>
        <v/>
      </c>
      <c r="L116" s="106" t="str">
        <f>IFERROR(SMALL(K$2:K$217,ROWS($K$2:K116)),"")</f>
        <v/>
      </c>
      <c r="M116" s="82" t="str">
        <f t="shared" si="13"/>
        <v/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</row>
    <row r="117" spans="1:100" x14ac:dyDescent="0.25">
      <c r="A117" s="105">
        <f>ROWS(A$2:$B117)</f>
        <v>116</v>
      </c>
      <c r="B117" s="106" t="s">
        <v>287</v>
      </c>
      <c r="C117" s="106" t="s">
        <v>286</v>
      </c>
      <c r="D117" s="106">
        <v>376630029</v>
      </c>
      <c r="E117" s="106" t="str">
        <f t="shared" si="10"/>
        <v>Obdach Wien gemeinnützige GmbH (ZAUFF)/WienZimmer</v>
      </c>
      <c r="F117" s="105">
        <f>ROWS($B$2:F117)</f>
        <v>116</v>
      </c>
      <c r="G117" s="106" t="str">
        <f t="shared" si="7"/>
        <v/>
      </c>
      <c r="H117" s="106" t="str">
        <f>IFERROR(SMALL(G$2:G$199,ROWS(G$2:$G117)),"")</f>
        <v/>
      </c>
      <c r="I117" s="106" t="str">
        <f t="shared" si="12"/>
        <v/>
      </c>
      <c r="J117" s="82"/>
      <c r="K117" s="82" t="str">
        <f t="shared" si="11"/>
        <v/>
      </c>
      <c r="L117" s="106" t="str">
        <f>IFERROR(SMALL(K$2:K$217,ROWS($K$2:K117)),"")</f>
        <v/>
      </c>
      <c r="M117" s="82" t="str">
        <f t="shared" si="13"/>
        <v/>
      </c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</row>
    <row r="118" spans="1:100" x14ac:dyDescent="0.25">
      <c r="A118" s="105">
        <f>ROWS(A$2:$B118)</f>
        <v>117</v>
      </c>
      <c r="B118" s="106" t="s">
        <v>287</v>
      </c>
      <c r="C118" s="106" t="s">
        <v>225</v>
      </c>
      <c r="D118" s="106">
        <v>376630022</v>
      </c>
      <c r="E118" s="106" t="str">
        <f t="shared" si="10"/>
        <v>Obdach Wien gemeinnützige GmbH (ZAUFF)/Winterpaket</v>
      </c>
      <c r="F118" s="105">
        <f>ROWS($B$2:F118)</f>
        <v>117</v>
      </c>
      <c r="G118" s="106" t="str">
        <f t="shared" si="7"/>
        <v/>
      </c>
      <c r="H118" s="106" t="str">
        <f>IFERROR(SMALL(G$2:G$199,ROWS(G$2:$G118)),"")</f>
        <v/>
      </c>
      <c r="I118" s="106" t="str">
        <f t="shared" si="12"/>
        <v/>
      </c>
      <c r="J118" s="82"/>
      <c r="K118" s="82" t="str">
        <f t="shared" si="11"/>
        <v/>
      </c>
      <c r="L118" s="106" t="str">
        <f>IFERROR(SMALL(K$2:K$217,ROWS($K$2:K118)),"")</f>
        <v/>
      </c>
      <c r="M118" s="82" t="str">
        <f t="shared" si="13"/>
        <v/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</row>
    <row r="119" spans="1:100" x14ac:dyDescent="0.25">
      <c r="A119" s="105">
        <f>ROWS(A$2:$B119)</f>
        <v>118</v>
      </c>
      <c r="B119" s="106" t="s">
        <v>291</v>
      </c>
      <c r="C119" s="106" t="s">
        <v>413</v>
      </c>
      <c r="D119" s="106">
        <v>500540001</v>
      </c>
      <c r="E119" s="106" t="str">
        <f t="shared" si="10"/>
        <v>Orient Express - Beratungs-, Bildungs- und Kulturinitiative für Frauen/Übergangsw. f. v. Zwangsheirat u. Generationenkonflikte bedrohte/betroffene Mädchen u. junge Frauen</v>
      </c>
      <c r="F119" s="105">
        <f>ROWS($B$2:F119)</f>
        <v>118</v>
      </c>
      <c r="G119" s="106">
        <f t="shared" si="7"/>
        <v>118</v>
      </c>
      <c r="H119" s="106" t="str">
        <f>IFERROR(SMALL(G$2:G$199,ROWS(G$2:$G119)),"")</f>
        <v/>
      </c>
      <c r="I119" s="106" t="str">
        <f t="shared" si="12"/>
        <v/>
      </c>
      <c r="J119" s="82"/>
      <c r="K119" s="82" t="str">
        <f t="shared" si="11"/>
        <v/>
      </c>
      <c r="L119" s="106" t="str">
        <f>IFERROR(SMALL(K$2:K$217,ROWS($K$2:K119)),"")</f>
        <v/>
      </c>
      <c r="M119" s="82" t="str">
        <f t="shared" si="13"/>
        <v/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</row>
    <row r="120" spans="1:100" x14ac:dyDescent="0.25">
      <c r="A120" s="105">
        <f>ROWS(A$2:$B120)</f>
        <v>119</v>
      </c>
      <c r="B120" s="106" t="s">
        <v>292</v>
      </c>
      <c r="C120" s="106" t="s">
        <v>414</v>
      </c>
      <c r="D120" s="106">
        <v>401910001</v>
      </c>
      <c r="E120" s="106" t="str">
        <f t="shared" si="10"/>
        <v>Schuldnerberatung Wien - gemeinnützige GmbH/Betreutes Konto</v>
      </c>
      <c r="F120" s="105">
        <f>ROWS($B$2:F120)</f>
        <v>119</v>
      </c>
      <c r="G120" s="106">
        <f t="shared" si="7"/>
        <v>119</v>
      </c>
      <c r="H120" s="106" t="str">
        <f>IFERROR(SMALL(G$2:G$199,ROWS(G$2:$G120)),"")</f>
        <v/>
      </c>
      <c r="I120" s="106" t="str">
        <f t="shared" si="12"/>
        <v/>
      </c>
      <c r="J120" s="82"/>
      <c r="K120" s="82" t="str">
        <f t="shared" si="11"/>
        <v/>
      </c>
      <c r="L120" s="106" t="str">
        <f>IFERROR(SMALL(K$2:K$217,ROWS($K$2:K120)),"")</f>
        <v/>
      </c>
      <c r="M120" s="82" t="str">
        <f t="shared" si="13"/>
        <v/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</row>
    <row r="121" spans="1:100" x14ac:dyDescent="0.25">
      <c r="A121" s="105">
        <f>ROWS(A$2:$B121)</f>
        <v>120</v>
      </c>
      <c r="B121" s="106" t="s">
        <v>292</v>
      </c>
      <c r="C121" s="106" t="s">
        <v>415</v>
      </c>
      <c r="D121" s="106">
        <v>401910002</v>
      </c>
      <c r="E121" s="106" t="str">
        <f t="shared" si="10"/>
        <v>Schuldnerberatung Wien - gemeinnützige GmbH/Finanzbildung</v>
      </c>
      <c r="F121" s="105">
        <f>ROWS($B$2:F121)</f>
        <v>120</v>
      </c>
      <c r="G121" s="106" t="str">
        <f t="shared" si="7"/>
        <v/>
      </c>
      <c r="H121" s="106" t="str">
        <f>IFERROR(SMALL(G$2:G$199,ROWS(G$2:$G121)),"")</f>
        <v/>
      </c>
      <c r="I121" s="106" t="str">
        <f t="shared" si="12"/>
        <v/>
      </c>
      <c r="J121" s="82"/>
      <c r="K121" s="82" t="str">
        <f t="shared" si="11"/>
        <v/>
      </c>
      <c r="L121" s="106" t="str">
        <f>IFERROR(SMALL(K$2:K$217,ROWS($K$2:K121)),"")</f>
        <v/>
      </c>
      <c r="M121" s="82" t="str">
        <f t="shared" si="13"/>
        <v/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</row>
    <row r="122" spans="1:100" x14ac:dyDescent="0.25">
      <c r="A122" s="105">
        <f>ROWS(A$2:$B122)</f>
        <v>121</v>
      </c>
      <c r="B122" s="106" t="s">
        <v>292</v>
      </c>
      <c r="D122" s="106">
        <v>40191</v>
      </c>
      <c r="E122" s="106" t="str">
        <f t="shared" si="10"/>
        <v>Schuldnerberatung Wien - gemeinnützige GmbH/</v>
      </c>
      <c r="F122" s="105">
        <f>ROWS($B$2:F122)</f>
        <v>121</v>
      </c>
      <c r="G122" s="106" t="str">
        <f t="shared" si="7"/>
        <v/>
      </c>
      <c r="H122" s="106" t="str">
        <f>IFERROR(SMALL(G$2:G$199,ROWS(G$2:$G122)),"")</f>
        <v/>
      </c>
      <c r="I122" s="106" t="str">
        <f t="shared" si="12"/>
        <v/>
      </c>
      <c r="J122" s="82"/>
      <c r="K122" s="82" t="str">
        <f t="shared" si="11"/>
        <v/>
      </c>
      <c r="L122" s="106" t="str">
        <f>IFERROR(SMALL(K$2:K$217,ROWS($K$2:K122)),"")</f>
        <v/>
      </c>
      <c r="M122" s="82" t="str">
        <f t="shared" si="13"/>
        <v/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</row>
    <row r="123" spans="1:100" x14ac:dyDescent="0.25">
      <c r="A123" s="105">
        <f>ROWS(A$2:$B123)</f>
        <v>122</v>
      </c>
      <c r="B123" s="106" t="s">
        <v>293</v>
      </c>
      <c r="C123" s="106" t="s">
        <v>468</v>
      </c>
      <c r="D123" s="106">
        <v>390360004</v>
      </c>
      <c r="E123" s="106" t="str">
        <f t="shared" si="10"/>
        <v>St. Elisabeth-Stiftung der Erzdiözese Wien/Meine eigenen vier Wände</v>
      </c>
      <c r="F123" s="105">
        <f>ROWS($B$2:F123)</f>
        <v>122</v>
      </c>
      <c r="G123" s="106">
        <f t="shared" si="7"/>
        <v>122</v>
      </c>
      <c r="H123" s="106" t="str">
        <f>IFERROR(SMALL(G$2:G$199,ROWS(G$2:$G123)),"")</f>
        <v/>
      </c>
      <c r="I123" s="106" t="str">
        <f t="shared" si="12"/>
        <v/>
      </c>
      <c r="J123" s="82"/>
      <c r="K123" s="82" t="str">
        <f t="shared" si="11"/>
        <v/>
      </c>
      <c r="L123" s="106" t="str">
        <f>IFERROR(SMALL(K$2:K$217,ROWS($K$2:K123)),"")</f>
        <v/>
      </c>
      <c r="M123" s="82" t="str">
        <f t="shared" si="13"/>
        <v/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</row>
    <row r="124" spans="1:100" x14ac:dyDescent="0.25">
      <c r="A124" s="105">
        <f>ROWS(A$2:$B124)</f>
        <v>123</v>
      </c>
      <c r="B124" s="106" t="s">
        <v>293</v>
      </c>
      <c r="C124" s="106" t="s">
        <v>451</v>
      </c>
      <c r="D124" s="106">
        <v>390360010</v>
      </c>
      <c r="E124" s="106" t="str">
        <f t="shared" si="10"/>
        <v>St. Elisabeth-Stiftung der Erzdiözese Wien/Mobil betreutes Wohnen (St. Elisabeth-Stiftung)</v>
      </c>
      <c r="F124" s="105">
        <f>ROWS($B$2:F124)</f>
        <v>123</v>
      </c>
      <c r="G124" s="106" t="str">
        <f t="shared" si="7"/>
        <v/>
      </c>
      <c r="H124" s="106" t="str">
        <f>IFERROR(SMALL(G$2:G$199,ROWS(G$2:$G124)),"")</f>
        <v/>
      </c>
      <c r="I124" s="106" t="str">
        <f t="shared" si="12"/>
        <v/>
      </c>
      <c r="J124" s="82"/>
      <c r="K124" s="82" t="str">
        <f t="shared" si="11"/>
        <v/>
      </c>
      <c r="L124" s="106" t="str">
        <f>IFERROR(SMALL(K$2:K$217,ROWS($K$2:K124)),"")</f>
        <v/>
      </c>
      <c r="M124" s="82" t="str">
        <f t="shared" si="13"/>
        <v/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</row>
    <row r="125" spans="1:100" x14ac:dyDescent="0.25">
      <c r="A125" s="105">
        <f>ROWS(A$2:$B125)</f>
        <v>124</v>
      </c>
      <c r="B125" s="106" t="s">
        <v>293</v>
      </c>
      <c r="C125" s="106" t="s">
        <v>294</v>
      </c>
      <c r="D125" s="106">
        <v>390360002</v>
      </c>
      <c r="E125" s="106" t="str">
        <f t="shared" si="10"/>
        <v>St. Elisabeth-Stiftung der Erzdiözese Wien/Mutter-Kind-Haus Arbeitergasse</v>
      </c>
      <c r="F125" s="105">
        <f>ROWS($B$2:F125)</f>
        <v>124</v>
      </c>
      <c r="G125" s="106" t="str">
        <f t="shared" si="7"/>
        <v/>
      </c>
      <c r="H125" s="106" t="str">
        <f>IFERROR(SMALL(G$2:G$199,ROWS(G$2:$G125)),"")</f>
        <v/>
      </c>
      <c r="I125" s="106" t="str">
        <f t="shared" si="12"/>
        <v/>
      </c>
      <c r="J125" s="82"/>
      <c r="K125" s="82" t="str">
        <f t="shared" si="11"/>
        <v/>
      </c>
      <c r="L125" s="106" t="str">
        <f>IFERROR(SMALL(K$2:K$217,ROWS($K$2:K125)),"")</f>
        <v/>
      </c>
      <c r="M125" s="82" t="str">
        <f t="shared" si="13"/>
        <v/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</row>
    <row r="126" spans="1:100" x14ac:dyDescent="0.25">
      <c r="A126" s="105">
        <f>ROWS(A$2:$B126)</f>
        <v>125</v>
      </c>
      <c r="B126" s="106" t="s">
        <v>293</v>
      </c>
      <c r="C126" s="106" t="s">
        <v>452</v>
      </c>
      <c r="D126" s="106">
        <v>390360007</v>
      </c>
      <c r="E126" s="106" t="str">
        <f t="shared" si="10"/>
        <v>St. Elisabeth-Stiftung der Erzdiözese Wien/Mutter-Kind-Haus Burggasse</v>
      </c>
      <c r="F126" s="105">
        <f>ROWS($B$2:F126)</f>
        <v>125</v>
      </c>
      <c r="G126" s="106" t="str">
        <f t="shared" si="7"/>
        <v/>
      </c>
      <c r="H126" s="106" t="str">
        <f>IFERROR(SMALL(G$2:G$199,ROWS(G$2:$G126)),"")</f>
        <v/>
      </c>
      <c r="I126" s="106" t="str">
        <f t="shared" si="12"/>
        <v/>
      </c>
      <c r="J126" s="82"/>
      <c r="K126" s="82" t="str">
        <f t="shared" si="11"/>
        <v/>
      </c>
      <c r="L126" s="106" t="str">
        <f>IFERROR(SMALL(K$2:K$217,ROWS($K$2:K126)),"")</f>
        <v/>
      </c>
      <c r="M126" s="82" t="str">
        <f t="shared" si="13"/>
        <v/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</row>
    <row r="127" spans="1:100" x14ac:dyDescent="0.25">
      <c r="A127" s="105">
        <f>ROWS(A$2:$B127)</f>
        <v>126</v>
      </c>
      <c r="B127" s="106" t="s">
        <v>293</v>
      </c>
      <c r="C127" s="106" t="s">
        <v>453</v>
      </c>
      <c r="D127" s="106">
        <v>390360006</v>
      </c>
      <c r="E127" s="106" t="str">
        <f t="shared" si="10"/>
        <v>St. Elisabeth-Stiftung der Erzdiözese Wien/Mutter-Kind-Haus Collegialität</v>
      </c>
      <c r="F127" s="105">
        <f>ROWS($B$2:F127)</f>
        <v>126</v>
      </c>
      <c r="G127" s="106" t="str">
        <f t="shared" si="7"/>
        <v/>
      </c>
      <c r="H127" s="106" t="str">
        <f>IFERROR(SMALL(G$2:G$199,ROWS(G$2:$G127)),"")</f>
        <v/>
      </c>
      <c r="I127" s="106" t="str">
        <f t="shared" si="12"/>
        <v/>
      </c>
      <c r="J127" s="82"/>
      <c r="K127" s="82" t="str">
        <f t="shared" si="11"/>
        <v/>
      </c>
      <c r="L127" s="106" t="str">
        <f>IFERROR(SMALL(K$2:K$217,ROWS($K$2:K127)),"")</f>
        <v/>
      </c>
      <c r="M127" s="82" t="str">
        <f t="shared" si="13"/>
        <v/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</row>
    <row r="128" spans="1:100" x14ac:dyDescent="0.25">
      <c r="A128" s="105">
        <f>ROWS(A$2:$B128)</f>
        <v>127</v>
      </c>
      <c r="B128" s="106" t="s">
        <v>293</v>
      </c>
      <c r="C128" s="106" t="s">
        <v>295</v>
      </c>
      <c r="D128" s="106">
        <v>390360001</v>
      </c>
      <c r="E128" s="106" t="str">
        <f t="shared" si="10"/>
        <v>St. Elisabeth-Stiftung der Erzdiözese Wien/Mutter-Kind-Haus Flurschützstraße</v>
      </c>
      <c r="F128" s="105">
        <f>ROWS($B$2:F128)</f>
        <v>127</v>
      </c>
      <c r="G128" s="106" t="str">
        <f t="shared" ref="G128:G191" si="14">IF(B128=B127,"",IF(LEN(B128)&lt;1,"",A128))</f>
        <v/>
      </c>
      <c r="H128" s="106" t="str">
        <f>IFERROR(SMALL(G$2:G$199,ROWS(G$2:$G128)),"")</f>
        <v/>
      </c>
      <c r="I128" s="106" t="str">
        <f t="shared" si="12"/>
        <v/>
      </c>
      <c r="J128" s="82"/>
      <c r="K128" s="82" t="str">
        <f t="shared" si="11"/>
        <v/>
      </c>
      <c r="L128" s="106" t="str">
        <f>IFERROR(SMALL(K$2:K$217,ROWS($K$2:K128)),"")</f>
        <v/>
      </c>
      <c r="M128" s="82" t="str">
        <f t="shared" si="13"/>
        <v/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</row>
    <row r="129" spans="1:100" x14ac:dyDescent="0.25">
      <c r="A129" s="105">
        <f>ROWS(A$2:$B129)</f>
        <v>128</v>
      </c>
      <c r="B129" s="106" t="s">
        <v>293</v>
      </c>
      <c r="C129" s="106" t="s">
        <v>270</v>
      </c>
      <c r="D129" s="106">
        <v>390360009</v>
      </c>
      <c r="E129" s="106" t="str">
        <f t="shared" si="10"/>
        <v>St. Elisabeth-Stiftung der Erzdiözese Wien/Peer-MitarbeiterInnen</v>
      </c>
      <c r="F129" s="105">
        <f>ROWS($B$2:F129)</f>
        <v>128</v>
      </c>
      <c r="G129" s="106" t="str">
        <f t="shared" si="14"/>
        <v/>
      </c>
      <c r="H129" s="106" t="str">
        <f>IFERROR(SMALL(G$2:G$199,ROWS(G$2:$G129)),"")</f>
        <v/>
      </c>
      <c r="I129" s="106" t="str">
        <f t="shared" si="12"/>
        <v/>
      </c>
      <c r="J129" s="82"/>
      <c r="K129" s="82" t="str">
        <f t="shared" si="11"/>
        <v/>
      </c>
      <c r="L129" s="106" t="str">
        <f>IFERROR(SMALL(K$2:K$217,ROWS($K$2:K129)),"")</f>
        <v/>
      </c>
      <c r="M129" s="82" t="str">
        <f t="shared" si="13"/>
        <v/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</row>
    <row r="130" spans="1:100" x14ac:dyDescent="0.25">
      <c r="A130" s="105">
        <f>ROWS(A$2:$B130)</f>
        <v>129</v>
      </c>
      <c r="B130" s="106" t="s">
        <v>293</v>
      </c>
      <c r="C130" s="106" t="s">
        <v>334</v>
      </c>
      <c r="D130" s="106">
        <v>390360011</v>
      </c>
      <c r="E130" s="106" t="str">
        <f t="shared" si="10"/>
        <v>St. Elisabeth-Stiftung der Erzdiözese Wien/Soziales Wohnungsmanagement</v>
      </c>
      <c r="F130" s="105">
        <f>ROWS($B$2:F130)</f>
        <v>129</v>
      </c>
      <c r="G130" s="106" t="str">
        <f t="shared" si="14"/>
        <v/>
      </c>
      <c r="H130" s="106" t="str">
        <f>IFERROR(SMALL(G$2:G$199,ROWS(G$2:$G130)),"")</f>
        <v/>
      </c>
      <c r="I130" s="106" t="str">
        <f t="shared" ref="I130:I161" si="15">IFERROR(VLOOKUP(H130,A:B,2,0),IF(H129&lt;&gt;"","&lt;Neu&gt;",""))</f>
        <v/>
      </c>
      <c r="J130" s="82"/>
      <c r="K130" s="82" t="str">
        <f t="shared" si="11"/>
        <v/>
      </c>
      <c r="L130" s="106" t="str">
        <f>IFERROR(SMALL(K$2:K$217,ROWS($K$2:K130)),"")</f>
        <v/>
      </c>
      <c r="M130" s="82" t="str">
        <f t="shared" ref="M130:M161" si="16">IFERROR(IF(VLOOKUP(L130,A:C,3,0)=0," ",VLOOKUP(L130,A:C,3,0)),IF(L129&lt;&gt;"","&lt;Neu&gt;",""))</f>
        <v/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</row>
    <row r="131" spans="1:100" x14ac:dyDescent="0.25">
      <c r="A131" s="105">
        <f>ROWS(A$2:$B131)</f>
        <v>130</v>
      </c>
      <c r="B131" s="106" t="s">
        <v>293</v>
      </c>
      <c r="C131" s="106" t="s">
        <v>225</v>
      </c>
      <c r="D131" s="106">
        <v>390360005</v>
      </c>
      <c r="E131" s="106" t="str">
        <f t="shared" ref="E131:E194" si="17">MID(TRIM(B131)&amp;"/"&amp;TRIM(C131),1,255)</f>
        <v>St. Elisabeth-Stiftung der Erzdiözese Wien/Winterpaket</v>
      </c>
      <c r="F131" s="105">
        <f>ROWS($B$2:F131)</f>
        <v>130</v>
      </c>
      <c r="G131" s="106" t="str">
        <f t="shared" si="14"/>
        <v/>
      </c>
      <c r="H131" s="106" t="str">
        <f>IFERROR(SMALL(G$2:G$199,ROWS(G$2:$G131)),"")</f>
        <v/>
      </c>
      <c r="I131" s="106" t="str">
        <f t="shared" si="15"/>
        <v/>
      </c>
      <c r="J131" s="82"/>
      <c r="K131" s="82" t="str">
        <f t="shared" ref="K131:K194" si="18">IF(AND($J$2=B131,$J$2&lt;&gt;0),A131,"")</f>
        <v/>
      </c>
      <c r="L131" s="106" t="str">
        <f>IFERROR(SMALL(K$2:K$217,ROWS($K$2:K131)),"")</f>
        <v/>
      </c>
      <c r="M131" s="82" t="str">
        <f t="shared" si="16"/>
        <v/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</row>
    <row r="132" spans="1:100" x14ac:dyDescent="0.25">
      <c r="A132" s="105">
        <f>ROWS(A$2:$B132)</f>
        <v>131</v>
      </c>
      <c r="B132" s="106" t="s">
        <v>416</v>
      </c>
      <c r="C132" s="106" t="s">
        <v>454</v>
      </c>
      <c r="D132" s="106">
        <v>446790001</v>
      </c>
      <c r="E132" s="106" t="str">
        <f t="shared" si="17"/>
        <v>Verein Mensch Umwelt Tier (M.U.T.)/M.U.T. Wohnhilfe</v>
      </c>
      <c r="F132" s="105">
        <f>ROWS($B$2:F132)</f>
        <v>131</v>
      </c>
      <c r="G132" s="106">
        <f t="shared" si="14"/>
        <v>131</v>
      </c>
      <c r="H132" s="106" t="str">
        <f>IFERROR(SMALL(G$2:G$199,ROWS(G$2:$G132)),"")</f>
        <v/>
      </c>
      <c r="I132" s="106" t="str">
        <f t="shared" si="15"/>
        <v/>
      </c>
      <c r="J132" s="82"/>
      <c r="K132" s="82" t="str">
        <f t="shared" si="18"/>
        <v/>
      </c>
      <c r="L132" s="106" t="str">
        <f>IFERROR(SMALL(K$2:K$217,ROWS($K$2:K132)),"")</f>
        <v/>
      </c>
      <c r="M132" s="82" t="str">
        <f t="shared" si="16"/>
        <v/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</row>
    <row r="133" spans="1:100" x14ac:dyDescent="0.25">
      <c r="A133" s="105">
        <f>ROWS(A$2:$B133)</f>
        <v>132</v>
      </c>
      <c r="B133" s="106" t="s">
        <v>417</v>
      </c>
      <c r="C133" s="106" t="s">
        <v>296</v>
      </c>
      <c r="D133" s="106">
        <v>500470001</v>
      </c>
      <c r="E133" s="106" t="str">
        <f t="shared" si="17"/>
        <v>Vinzenzgemeinschaft Eggenberg - VinziWerke/VinziDorf Wien</v>
      </c>
      <c r="F133" s="105">
        <f>ROWS($B$2:F133)</f>
        <v>132</v>
      </c>
      <c r="G133" s="106">
        <f t="shared" si="14"/>
        <v>132</v>
      </c>
      <c r="H133" s="106" t="str">
        <f>IFERROR(SMALL(G$2:G$199,ROWS(G$2:$G133)),"")</f>
        <v/>
      </c>
      <c r="I133" s="106" t="str">
        <f t="shared" si="15"/>
        <v/>
      </c>
      <c r="J133" s="82"/>
      <c r="K133" s="82" t="str">
        <f t="shared" si="18"/>
        <v/>
      </c>
      <c r="L133" s="106" t="str">
        <f>IFERROR(SMALL(K$2:K$217,ROWS($K$2:K133)),"")</f>
        <v/>
      </c>
      <c r="M133" s="82" t="str">
        <f t="shared" si="16"/>
        <v/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</row>
    <row r="134" spans="1:100" x14ac:dyDescent="0.25">
      <c r="A134" s="105">
        <f>ROWS(A$2:$B134)</f>
        <v>133</v>
      </c>
      <c r="B134" s="106" t="s">
        <v>418</v>
      </c>
      <c r="C134" s="106" t="s">
        <v>419</v>
      </c>
      <c r="D134" s="106">
        <v>501060001</v>
      </c>
      <c r="E134" s="106" t="str">
        <f t="shared" si="17"/>
        <v>Vinzenzgemeinschaft Sankt Benedikt/VinziPort</v>
      </c>
      <c r="F134" s="105">
        <f>ROWS($B$2:F134)</f>
        <v>133</v>
      </c>
      <c r="G134" s="106">
        <f t="shared" si="14"/>
        <v>133</v>
      </c>
      <c r="H134" s="106" t="str">
        <f>IFERROR(SMALL(G$2:G$199,ROWS(G$2:$G134)),"")</f>
        <v/>
      </c>
      <c r="I134" s="106" t="str">
        <f t="shared" si="15"/>
        <v/>
      </c>
      <c r="J134" s="82"/>
      <c r="K134" s="82" t="str">
        <f t="shared" si="18"/>
        <v/>
      </c>
      <c r="L134" s="106" t="str">
        <f>IFERROR(SMALL(K$2:K$217,ROWS($K$2:K134)),"")</f>
        <v/>
      </c>
      <c r="M134" s="82" t="str">
        <f t="shared" si="16"/>
        <v/>
      </c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</row>
    <row r="135" spans="1:100" x14ac:dyDescent="0.25">
      <c r="A135" s="105">
        <f>ROWS(A$2:$B135)</f>
        <v>134</v>
      </c>
      <c r="B135" s="106" t="s">
        <v>420</v>
      </c>
      <c r="C135" s="106" t="s">
        <v>421</v>
      </c>
      <c r="D135" s="106">
        <v>501500001</v>
      </c>
      <c r="E135" s="106" t="str">
        <f t="shared" si="17"/>
        <v>Vinzenzgemeinschaft St. Martin/VinziBett</v>
      </c>
      <c r="F135" s="105">
        <f>ROWS($B$2:F135)</f>
        <v>134</v>
      </c>
      <c r="G135" s="106">
        <f t="shared" si="14"/>
        <v>134</v>
      </c>
      <c r="H135" s="106" t="str">
        <f>IFERROR(SMALL(G$2:G$199,ROWS(G$2:$G135)),"")</f>
        <v/>
      </c>
      <c r="I135" s="106" t="str">
        <f t="shared" si="15"/>
        <v/>
      </c>
      <c r="J135" s="82"/>
      <c r="K135" s="82" t="str">
        <f t="shared" si="18"/>
        <v/>
      </c>
      <c r="L135" s="106" t="str">
        <f>IFERROR(SMALL(K$2:K$217,ROWS($K$2:K135)),"")</f>
        <v/>
      </c>
      <c r="M135" s="82" t="str">
        <f t="shared" si="16"/>
        <v/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</row>
    <row r="136" spans="1:100" x14ac:dyDescent="0.25">
      <c r="A136" s="105">
        <f>ROWS(A$2:$B136)</f>
        <v>135</v>
      </c>
      <c r="B136" s="106" t="s">
        <v>469</v>
      </c>
      <c r="D136" s="106">
        <v>34020</v>
      </c>
      <c r="E136" s="106" t="str">
        <f t="shared" si="17"/>
        <v>Volkshilfe Wien/</v>
      </c>
      <c r="F136" s="105">
        <f>ROWS($B$2:F136)</f>
        <v>135</v>
      </c>
      <c r="G136" s="106">
        <f t="shared" si="14"/>
        <v>135</v>
      </c>
      <c r="H136" s="106" t="str">
        <f>IFERROR(SMALL(G$2:G$199,ROWS(G$2:$G136)),"")</f>
        <v/>
      </c>
      <c r="I136" s="106" t="str">
        <f t="shared" si="15"/>
        <v/>
      </c>
      <c r="J136" s="82"/>
      <c r="K136" s="82" t="str">
        <f t="shared" si="18"/>
        <v/>
      </c>
      <c r="L136" s="106" t="str">
        <f>IFERROR(SMALL(K$2:K$217,ROWS($K$2:K136)),"")</f>
        <v/>
      </c>
      <c r="M136" s="82" t="str">
        <f t="shared" si="16"/>
        <v/>
      </c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</row>
    <row r="137" spans="1:100" x14ac:dyDescent="0.25">
      <c r="A137" s="105">
        <f>ROWS(A$2:$B137)</f>
        <v>136</v>
      </c>
      <c r="B137" s="106" t="s">
        <v>297</v>
      </c>
      <c r="C137" s="106" t="s">
        <v>298</v>
      </c>
      <c r="D137" s="106">
        <v>437720027</v>
      </c>
      <c r="E137" s="106" t="str">
        <f t="shared" si="17"/>
        <v>Volkshilfe Wien gemeinnützige Betriebs-GmbH/A G'spia für's Tier</v>
      </c>
      <c r="F137" s="105">
        <f>ROWS($B$2:F137)</f>
        <v>136</v>
      </c>
      <c r="G137" s="106">
        <f t="shared" si="14"/>
        <v>136</v>
      </c>
      <c r="H137" s="106" t="str">
        <f>IFERROR(SMALL(G$2:G$199,ROWS(G$2:$G137)),"")</f>
        <v/>
      </c>
      <c r="I137" s="106" t="str">
        <f t="shared" si="15"/>
        <v/>
      </c>
      <c r="J137" s="82"/>
      <c r="K137" s="82" t="str">
        <f t="shared" si="18"/>
        <v/>
      </c>
      <c r="L137" s="106" t="str">
        <f>IFERROR(SMALL(K$2:K$217,ROWS($K$2:K137)),"")</f>
        <v/>
      </c>
      <c r="M137" s="82" t="str">
        <f t="shared" si="16"/>
        <v/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</row>
    <row r="138" spans="1:100" x14ac:dyDescent="0.25">
      <c r="A138" s="105">
        <f>ROWS(A$2:$B138)</f>
        <v>137</v>
      </c>
      <c r="B138" s="106" t="s">
        <v>297</v>
      </c>
      <c r="C138" s="106" t="s">
        <v>391</v>
      </c>
      <c r="D138" s="106">
        <v>437720035</v>
      </c>
      <c r="E138" s="106" t="str">
        <f t="shared" si="17"/>
        <v>Volkshilfe Wien gemeinnützige Betriebs-GmbH/Beratungsstelle Mobil betreutes Wohnen - Housing First</v>
      </c>
      <c r="F138" s="105">
        <f>ROWS($B$2:F138)</f>
        <v>137</v>
      </c>
      <c r="G138" s="106" t="str">
        <f t="shared" si="14"/>
        <v/>
      </c>
      <c r="H138" s="106" t="str">
        <f>IFERROR(SMALL(G$2:G$199,ROWS(G$2:$G138)),"")</f>
        <v/>
      </c>
      <c r="I138" s="106" t="str">
        <f t="shared" si="15"/>
        <v/>
      </c>
      <c r="J138" s="82"/>
      <c r="K138" s="82" t="str">
        <f t="shared" si="18"/>
        <v/>
      </c>
      <c r="L138" s="106" t="str">
        <f>IFERROR(SMALL(K$2:K$217,ROWS($K$2:K138)),"")</f>
        <v/>
      </c>
      <c r="M138" s="82" t="str">
        <f t="shared" si="16"/>
        <v/>
      </c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</row>
    <row r="139" spans="1:100" x14ac:dyDescent="0.25">
      <c r="A139" s="105">
        <f>ROWS(A$2:$B139)</f>
        <v>138</v>
      </c>
      <c r="B139" s="106" t="s">
        <v>297</v>
      </c>
      <c r="C139" s="106" t="s">
        <v>455</v>
      </c>
      <c r="D139" s="106">
        <v>437720017</v>
      </c>
      <c r="E139" s="106" t="str">
        <f t="shared" si="17"/>
        <v>Volkshilfe Wien gemeinnützige Betriebs-GmbH/Franziska Fast Haus</v>
      </c>
      <c r="F139" s="105">
        <f>ROWS($B$2:F139)</f>
        <v>138</v>
      </c>
      <c r="G139" s="106" t="str">
        <f t="shared" si="14"/>
        <v/>
      </c>
      <c r="H139" s="106" t="str">
        <f>IFERROR(SMALL(G$2:G$199,ROWS(G$2:$G139)),"")</f>
        <v/>
      </c>
      <c r="I139" s="106" t="str">
        <f t="shared" si="15"/>
        <v/>
      </c>
      <c r="J139" s="82"/>
      <c r="K139" s="82" t="str">
        <f t="shared" si="18"/>
        <v/>
      </c>
      <c r="L139" s="106" t="str">
        <f>IFERROR(SMALL(K$2:K$217,ROWS($K$2:K139)),"")</f>
        <v/>
      </c>
      <c r="M139" s="82" t="str">
        <f t="shared" si="16"/>
        <v/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</row>
    <row r="140" spans="1:100" x14ac:dyDescent="0.25">
      <c r="A140" s="105">
        <f>ROWS(A$2:$B140)</f>
        <v>139</v>
      </c>
      <c r="B140" s="106" t="s">
        <v>297</v>
      </c>
      <c r="C140" s="106" t="s">
        <v>470</v>
      </c>
      <c r="D140" s="106">
        <v>437720044</v>
      </c>
      <c r="E140" s="106" t="str">
        <f t="shared" si="17"/>
        <v>Volkshilfe Wien gemeinnützige Betriebs-GmbH/Hafen*Frauen.Wohnen.Ankern.</v>
      </c>
      <c r="F140" s="105">
        <f>ROWS($B$2:F140)</f>
        <v>139</v>
      </c>
      <c r="G140" s="106" t="str">
        <f t="shared" si="14"/>
        <v/>
      </c>
      <c r="H140" s="106" t="str">
        <f>IFERROR(SMALL(G$2:G$199,ROWS(G$2:$G140)),"")</f>
        <v/>
      </c>
      <c r="I140" s="106" t="str">
        <f t="shared" si="15"/>
        <v/>
      </c>
      <c r="J140" s="82"/>
      <c r="K140" s="82" t="str">
        <f t="shared" si="18"/>
        <v/>
      </c>
      <c r="L140" s="106" t="str">
        <f>IFERROR(SMALL(K$2:K$217,ROWS($K$2:K140)),"")</f>
        <v/>
      </c>
      <c r="M140" s="82" t="str">
        <f t="shared" si="16"/>
        <v/>
      </c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</row>
    <row r="141" spans="1:100" x14ac:dyDescent="0.25">
      <c r="A141" s="105">
        <f>ROWS(A$2:$B141)</f>
        <v>140</v>
      </c>
      <c r="B141" s="106" t="s">
        <v>297</v>
      </c>
      <c r="C141" s="106" t="s">
        <v>299</v>
      </c>
      <c r="D141" s="106">
        <v>437720015</v>
      </c>
      <c r="E141" s="106" t="str">
        <f t="shared" si="17"/>
        <v>Volkshilfe Wien gemeinnützige Betriebs-GmbH/Haus Liesing</v>
      </c>
      <c r="F141" s="105">
        <f>ROWS($B$2:F141)</f>
        <v>140</v>
      </c>
      <c r="G141" s="106" t="str">
        <f t="shared" si="14"/>
        <v/>
      </c>
      <c r="H141" s="106" t="str">
        <f>IFERROR(SMALL(G$2:G$199,ROWS(G$2:$G141)),"")</f>
        <v/>
      </c>
      <c r="I141" s="106" t="str">
        <f t="shared" si="15"/>
        <v/>
      </c>
      <c r="J141" s="82"/>
      <c r="K141" s="82" t="str">
        <f t="shared" si="18"/>
        <v/>
      </c>
      <c r="L141" s="106" t="str">
        <f>IFERROR(SMALL(K$2:K$217,ROWS($K$2:K141)),"")</f>
        <v/>
      </c>
      <c r="M141" s="82" t="str">
        <f t="shared" si="16"/>
        <v/>
      </c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</row>
    <row r="142" spans="1:100" x14ac:dyDescent="0.25">
      <c r="A142" s="105">
        <f>ROWS(A$2:$B142)</f>
        <v>141</v>
      </c>
      <c r="B142" s="106" t="s">
        <v>297</v>
      </c>
      <c r="C142" s="106" t="s">
        <v>422</v>
      </c>
      <c r="D142" s="106">
        <v>437720012</v>
      </c>
      <c r="E142" s="106" t="str">
        <f t="shared" si="17"/>
        <v>Volkshilfe Wien gemeinnützige Betriebs-GmbH/Mobil betreutes Wohnen - Housing First (Volkshilfe)</v>
      </c>
      <c r="F142" s="105">
        <f>ROWS($B$2:F142)</f>
        <v>141</v>
      </c>
      <c r="G142" s="106" t="str">
        <f t="shared" si="14"/>
        <v/>
      </c>
      <c r="H142" s="106" t="str">
        <f>IFERROR(SMALL(G$2:G$199,ROWS(G$2:$G142)),"")</f>
        <v/>
      </c>
      <c r="I142" s="106" t="str">
        <f t="shared" si="15"/>
        <v/>
      </c>
      <c r="J142" s="82"/>
      <c r="K142" s="82" t="str">
        <f t="shared" si="18"/>
        <v/>
      </c>
      <c r="L142" s="106" t="str">
        <f>IFERROR(SMALL(K$2:K$217,ROWS($K$2:K142)),"")</f>
        <v/>
      </c>
      <c r="M142" s="82" t="str">
        <f t="shared" si="16"/>
        <v/>
      </c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</row>
    <row r="143" spans="1:100" x14ac:dyDescent="0.25">
      <c r="A143" s="105">
        <f>ROWS(A$2:$B143)</f>
        <v>142</v>
      </c>
      <c r="B143" s="106" t="s">
        <v>297</v>
      </c>
      <c r="C143" s="106" t="s">
        <v>270</v>
      </c>
      <c r="D143" s="106">
        <v>437720031</v>
      </c>
      <c r="E143" s="106" t="str">
        <f t="shared" si="17"/>
        <v>Volkshilfe Wien gemeinnützige Betriebs-GmbH/Peer-MitarbeiterInnen</v>
      </c>
      <c r="F143" s="105">
        <f>ROWS($B$2:F143)</f>
        <v>142</v>
      </c>
      <c r="G143" s="106" t="str">
        <f t="shared" si="14"/>
        <v/>
      </c>
      <c r="H143" s="106" t="str">
        <f>IFERROR(SMALL(G$2:G$199,ROWS(G$2:$G143)),"")</f>
        <v/>
      </c>
      <c r="I143" s="106" t="str">
        <f t="shared" si="15"/>
        <v/>
      </c>
      <c r="J143" s="82"/>
      <c r="K143" s="82" t="str">
        <f t="shared" si="18"/>
        <v/>
      </c>
      <c r="L143" s="106" t="str">
        <f>IFERROR(SMALL(K$2:K$217,ROWS($K$2:K143)),"")</f>
        <v/>
      </c>
      <c r="M143" s="82" t="str">
        <f t="shared" si="16"/>
        <v/>
      </c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</row>
    <row r="144" spans="1:100" x14ac:dyDescent="0.25">
      <c r="A144" s="105">
        <f>ROWS(A$2:$B144)</f>
        <v>143</v>
      </c>
      <c r="B144" s="106" t="s">
        <v>297</v>
      </c>
      <c r="C144" s="106" t="s">
        <v>334</v>
      </c>
      <c r="D144" s="106">
        <v>437720029</v>
      </c>
      <c r="E144" s="106" t="str">
        <f t="shared" si="17"/>
        <v>Volkshilfe Wien gemeinnützige Betriebs-GmbH/Soziales Wohnungsmanagement</v>
      </c>
      <c r="F144" s="105">
        <f>ROWS($B$2:F144)</f>
        <v>143</v>
      </c>
      <c r="G144" s="106" t="str">
        <f t="shared" si="14"/>
        <v/>
      </c>
      <c r="H144" s="106" t="str">
        <f>IFERROR(SMALL(G$2:G$199,ROWS(G$2:$G144)),"")</f>
        <v/>
      </c>
      <c r="I144" s="106" t="str">
        <f t="shared" si="15"/>
        <v/>
      </c>
      <c r="J144" s="82"/>
      <c r="K144" s="82" t="str">
        <f t="shared" si="18"/>
        <v/>
      </c>
      <c r="L144" s="106" t="str">
        <f>IFERROR(SMALL(K$2:K$217,ROWS($K$2:K144)),"")</f>
        <v/>
      </c>
      <c r="M144" s="82" t="str">
        <f t="shared" si="16"/>
        <v/>
      </c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</row>
    <row r="145" spans="1:100" x14ac:dyDescent="0.25">
      <c r="A145" s="105">
        <f>ROWS(A$2:$B145)</f>
        <v>144</v>
      </c>
      <c r="B145" s="106" t="s">
        <v>297</v>
      </c>
      <c r="C145" s="106" t="s">
        <v>471</v>
      </c>
      <c r="D145" s="106">
        <v>437720024</v>
      </c>
      <c r="E145" s="106" t="str">
        <f t="shared" si="17"/>
        <v>Volkshilfe Wien gemeinnützige Betriebs-GmbH/Tageszentrum Nordlicht</v>
      </c>
      <c r="F145" s="105">
        <f>ROWS($B$2:F145)</f>
        <v>144</v>
      </c>
      <c r="G145" s="106" t="str">
        <f t="shared" si="14"/>
        <v/>
      </c>
      <c r="H145" s="106" t="str">
        <f>IFERROR(SMALL(G$2:G$199,ROWS(G$2:$G145)),"")</f>
        <v/>
      </c>
      <c r="I145" s="106" t="str">
        <f t="shared" si="15"/>
        <v/>
      </c>
      <c r="J145" s="82"/>
      <c r="K145" s="82" t="str">
        <f t="shared" si="18"/>
        <v/>
      </c>
      <c r="L145" s="106" t="str">
        <f>IFERROR(SMALL(K$2:K$217,ROWS($K$2:K145)),"")</f>
        <v/>
      </c>
      <c r="M145" s="82" t="str">
        <f t="shared" si="16"/>
        <v/>
      </c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</row>
    <row r="146" spans="1:100" x14ac:dyDescent="0.25">
      <c r="A146" s="105">
        <f>ROWS(A$2:$B146)</f>
        <v>145</v>
      </c>
      <c r="B146" s="106" t="s">
        <v>297</v>
      </c>
      <c r="C146" s="106" t="s">
        <v>225</v>
      </c>
      <c r="D146" s="106">
        <v>437720021</v>
      </c>
      <c r="E146" s="106" t="str">
        <f t="shared" si="17"/>
        <v>Volkshilfe Wien gemeinnützige Betriebs-GmbH/Winterpaket</v>
      </c>
      <c r="F146" s="105">
        <f>ROWS($B$2:F146)</f>
        <v>145</v>
      </c>
      <c r="G146" s="106" t="str">
        <f t="shared" si="14"/>
        <v/>
      </c>
      <c r="H146" s="106" t="str">
        <f>IFERROR(SMALL(G$2:G$199,ROWS(G$2:$G146)),"")</f>
        <v/>
      </c>
      <c r="I146" s="106" t="str">
        <f t="shared" si="15"/>
        <v/>
      </c>
      <c r="J146" s="82"/>
      <c r="K146" s="82" t="str">
        <f t="shared" si="18"/>
        <v/>
      </c>
      <c r="L146" s="106" t="str">
        <f>IFERROR(SMALL(K$2:K$217,ROWS($K$2:K146)),"")</f>
        <v/>
      </c>
      <c r="M146" s="82" t="str">
        <f t="shared" si="16"/>
        <v/>
      </c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</row>
    <row r="147" spans="1:100" x14ac:dyDescent="0.25">
      <c r="A147" s="105">
        <f>ROWS(A$2:$B147)</f>
        <v>146</v>
      </c>
      <c r="B147" s="106" t="s">
        <v>297</v>
      </c>
      <c r="C147" s="106" t="s">
        <v>300</v>
      </c>
      <c r="D147" s="106">
        <v>437720018</v>
      </c>
      <c r="E147" s="106" t="str">
        <f t="shared" si="17"/>
        <v>Volkshilfe Wien gemeinnützige Betriebs-GmbH/Wohndrehscheibe</v>
      </c>
      <c r="F147" s="105">
        <f>ROWS($B$2:F147)</f>
        <v>146</v>
      </c>
      <c r="G147" s="106" t="str">
        <f t="shared" si="14"/>
        <v/>
      </c>
      <c r="H147" s="106" t="str">
        <f>IFERROR(SMALL(G$2:G$199,ROWS(G$2:$G147)),"")</f>
        <v/>
      </c>
      <c r="I147" s="106" t="str">
        <f t="shared" si="15"/>
        <v/>
      </c>
      <c r="J147" s="82"/>
      <c r="K147" s="82" t="str">
        <f t="shared" si="18"/>
        <v/>
      </c>
      <c r="L147" s="106" t="str">
        <f>IFERROR(SMALL(K$2:K$217,ROWS($K$2:K147)),"")</f>
        <v/>
      </c>
      <c r="M147" s="82" t="str">
        <f t="shared" si="16"/>
        <v/>
      </c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</row>
    <row r="148" spans="1:100" x14ac:dyDescent="0.25">
      <c r="A148" s="105">
        <f>ROWS(A$2:$B148)</f>
        <v>147</v>
      </c>
      <c r="B148" s="106" t="s">
        <v>301</v>
      </c>
      <c r="C148" s="106" t="s">
        <v>302</v>
      </c>
      <c r="D148" s="106">
        <v>393500001</v>
      </c>
      <c r="E148" s="106" t="str">
        <f t="shared" si="17"/>
        <v>Wien House GmbH/Ernst-Kirchweger Haus</v>
      </c>
      <c r="F148" s="105">
        <f>ROWS($B$2:F148)</f>
        <v>147</v>
      </c>
      <c r="G148" s="106">
        <f t="shared" si="14"/>
        <v>147</v>
      </c>
      <c r="H148" s="106" t="str">
        <f>IFERROR(SMALL(G$2:G$199,ROWS(G$2:$G148)),"")</f>
        <v/>
      </c>
      <c r="I148" s="106" t="str">
        <f t="shared" si="15"/>
        <v/>
      </c>
      <c r="J148" s="82"/>
      <c r="K148" s="82" t="str">
        <f t="shared" si="18"/>
        <v/>
      </c>
      <c r="L148" s="106" t="str">
        <f>IFERROR(SMALL(K$2:K$217,ROWS($K$2:K148)),"")</f>
        <v/>
      </c>
      <c r="M148" s="82" t="str">
        <f t="shared" si="16"/>
        <v/>
      </c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</row>
    <row r="149" spans="1:100" x14ac:dyDescent="0.25">
      <c r="A149" s="105">
        <f>ROWS(A$2:$B149)</f>
        <v>148</v>
      </c>
      <c r="B149" s="106" t="s">
        <v>303</v>
      </c>
      <c r="C149" s="106" t="s">
        <v>304</v>
      </c>
      <c r="D149" s="106">
        <v>389240001</v>
      </c>
      <c r="E149" s="106" t="str">
        <f t="shared" si="17"/>
        <v>Wien House Verein/Ernst-Kirchweger Haus (EKH)</v>
      </c>
      <c r="F149" s="105">
        <f>ROWS($B$2:F149)</f>
        <v>148</v>
      </c>
      <c r="G149" s="106">
        <f t="shared" si="14"/>
        <v>148</v>
      </c>
      <c r="H149" s="106" t="str">
        <f>IFERROR(SMALL(G$2:G$199,ROWS(G$2:$G149)),"")</f>
        <v/>
      </c>
      <c r="I149" s="106" t="str">
        <f t="shared" si="15"/>
        <v/>
      </c>
      <c r="J149" s="82"/>
      <c r="K149" s="82" t="str">
        <f t="shared" si="18"/>
        <v/>
      </c>
      <c r="L149" s="106" t="str">
        <f>IFERROR(SMALL(K$2:K$217,ROWS($K$2:K149)),"")</f>
        <v/>
      </c>
      <c r="M149" s="82" t="str">
        <f t="shared" si="16"/>
        <v/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</row>
    <row r="150" spans="1:100" x14ac:dyDescent="0.25">
      <c r="A150" s="105">
        <f>ROWS(A$2:$B150)</f>
        <v>149</v>
      </c>
      <c r="B150" s="106" t="s">
        <v>456</v>
      </c>
      <c r="C150" s="106" t="s">
        <v>423</v>
      </c>
      <c r="D150" s="106">
        <v>379410031</v>
      </c>
      <c r="E150" s="106" t="str">
        <f t="shared" si="17"/>
        <v>Wiener Hilfswerk/Beratungsstellen Mobil betreutes Wohnen</v>
      </c>
      <c r="F150" s="105">
        <f>ROWS($B$2:F150)</f>
        <v>149</v>
      </c>
      <c r="G150" s="106">
        <f t="shared" si="14"/>
        <v>149</v>
      </c>
      <c r="H150" s="106" t="str">
        <f>IFERROR(SMALL(G$2:G$199,ROWS(G$2:$G150)),"")</f>
        <v/>
      </c>
      <c r="I150" s="106" t="str">
        <f t="shared" si="15"/>
        <v/>
      </c>
      <c r="J150" s="82"/>
      <c r="K150" s="82" t="str">
        <f t="shared" si="18"/>
        <v/>
      </c>
      <c r="L150" s="106" t="str">
        <f>IFERROR(SMALL(K$2:K$217,ROWS($K$2:K150)),"")</f>
        <v/>
      </c>
      <c r="M150" s="82" t="str">
        <f t="shared" si="16"/>
        <v/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</row>
    <row r="151" spans="1:100" x14ac:dyDescent="0.25">
      <c r="A151" s="105">
        <f>ROWS(A$2:$B151)</f>
        <v>150</v>
      </c>
      <c r="B151" s="106" t="s">
        <v>456</v>
      </c>
      <c r="C151" s="106" t="s">
        <v>305</v>
      </c>
      <c r="D151" s="106">
        <v>379410003</v>
      </c>
      <c r="E151" s="106" t="str">
        <f t="shared" si="17"/>
        <v>Wiener Hilfswerk/Haus Bürgerspitalgasse</v>
      </c>
      <c r="F151" s="105">
        <f>ROWS($B$2:F151)</f>
        <v>150</v>
      </c>
      <c r="G151" s="106" t="str">
        <f t="shared" si="14"/>
        <v/>
      </c>
      <c r="H151" s="106" t="str">
        <f>IFERROR(SMALL(G$2:G$199,ROWS(G$2:$G151)),"")</f>
        <v/>
      </c>
      <c r="I151" s="106" t="str">
        <f t="shared" si="15"/>
        <v/>
      </c>
      <c r="J151" s="82"/>
      <c r="K151" s="82" t="str">
        <f t="shared" si="18"/>
        <v/>
      </c>
      <c r="L151" s="106" t="str">
        <f>IFERROR(SMALL(K$2:K$217,ROWS($K$2:K151)),"")</f>
        <v/>
      </c>
      <c r="M151" s="82" t="str">
        <f t="shared" si="16"/>
        <v/>
      </c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</row>
    <row r="152" spans="1:100" x14ac:dyDescent="0.25">
      <c r="A152" s="105">
        <f>ROWS(A$2:$B152)</f>
        <v>151</v>
      </c>
      <c r="B152" s="106" t="s">
        <v>456</v>
      </c>
      <c r="C152" s="106" t="s">
        <v>306</v>
      </c>
      <c r="D152" s="106">
        <v>379410020</v>
      </c>
      <c r="E152" s="106" t="str">
        <f t="shared" si="17"/>
        <v>Wiener Hilfswerk/Haus Hausergasse</v>
      </c>
      <c r="F152" s="105">
        <f>ROWS($B$2:F152)</f>
        <v>151</v>
      </c>
      <c r="G152" s="106" t="str">
        <f t="shared" si="14"/>
        <v/>
      </c>
      <c r="H152" s="106" t="str">
        <f>IFERROR(SMALL(G$2:G$199,ROWS(G$2:$G152)),"")</f>
        <v/>
      </c>
      <c r="I152" s="106" t="str">
        <f t="shared" si="15"/>
        <v/>
      </c>
      <c r="J152" s="82"/>
      <c r="K152" s="82" t="str">
        <f t="shared" si="18"/>
        <v/>
      </c>
      <c r="L152" s="106" t="str">
        <f>IFERROR(SMALL(K$2:K$217,ROWS($K$2:K152)),"")</f>
        <v/>
      </c>
      <c r="M152" s="82" t="str">
        <f t="shared" si="16"/>
        <v/>
      </c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</row>
    <row r="153" spans="1:100" x14ac:dyDescent="0.25">
      <c r="A153" s="105">
        <f>ROWS(A$2:$B153)</f>
        <v>152</v>
      </c>
      <c r="B153" s="106" t="s">
        <v>456</v>
      </c>
      <c r="C153" s="106" t="s">
        <v>307</v>
      </c>
      <c r="D153" s="106">
        <v>379410008</v>
      </c>
      <c r="E153" s="106" t="str">
        <f t="shared" si="17"/>
        <v>Wiener Hilfswerk/Haus Tivoligasse</v>
      </c>
      <c r="F153" s="105">
        <f>ROWS($B$2:F153)</f>
        <v>152</v>
      </c>
      <c r="G153" s="106" t="str">
        <f t="shared" si="14"/>
        <v/>
      </c>
      <c r="H153" s="106" t="str">
        <f>IFERROR(SMALL(G$2:G$199,ROWS(G$2:$G153)),"")</f>
        <v/>
      </c>
      <c r="I153" s="106" t="str">
        <f t="shared" si="15"/>
        <v/>
      </c>
      <c r="J153" s="82"/>
      <c r="K153" s="82" t="str">
        <f t="shared" si="18"/>
        <v/>
      </c>
      <c r="L153" s="106" t="str">
        <f>IFERROR(SMALL(K$2:K$217,ROWS($K$2:K153)),"")</f>
        <v/>
      </c>
      <c r="M153" s="82" t="str">
        <f t="shared" si="16"/>
        <v/>
      </c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</row>
    <row r="154" spans="1:100" x14ac:dyDescent="0.25">
      <c r="A154" s="105">
        <f>ROWS(A$2:$B154)</f>
        <v>153</v>
      </c>
      <c r="B154" s="106" t="s">
        <v>456</v>
      </c>
      <c r="C154" s="106" t="s">
        <v>424</v>
      </c>
      <c r="D154" s="106">
        <v>379410017</v>
      </c>
      <c r="E154" s="106" t="str">
        <f t="shared" si="17"/>
        <v>Wiener Hilfswerk/Mobil betreutes Wohnen (Wiener Hilfswerk)</v>
      </c>
      <c r="F154" s="105">
        <f>ROWS($B$2:F154)</f>
        <v>153</v>
      </c>
      <c r="G154" s="106" t="str">
        <f t="shared" si="14"/>
        <v/>
      </c>
      <c r="H154" s="106" t="str">
        <f>IFERROR(SMALL(G$2:G$199,ROWS(G$2:$G154)),"")</f>
        <v/>
      </c>
      <c r="I154" s="106" t="str">
        <f t="shared" si="15"/>
        <v/>
      </c>
      <c r="J154" s="82"/>
      <c r="K154" s="82" t="str">
        <f t="shared" si="18"/>
        <v/>
      </c>
      <c r="L154" s="106" t="str">
        <f>IFERROR(SMALL(K$2:K$217,ROWS($K$2:K154)),"")</f>
        <v/>
      </c>
      <c r="M154" s="82" t="str">
        <f t="shared" si="16"/>
        <v/>
      </c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</row>
    <row r="155" spans="1:100" x14ac:dyDescent="0.25">
      <c r="A155" s="105">
        <f>ROWS(A$2:$B155)</f>
        <v>154</v>
      </c>
      <c r="B155" s="106" t="s">
        <v>456</v>
      </c>
      <c r="C155" s="106" t="s">
        <v>270</v>
      </c>
      <c r="D155" s="106">
        <v>379410039</v>
      </c>
      <c r="E155" s="106" t="str">
        <f t="shared" si="17"/>
        <v>Wiener Hilfswerk/Peer-MitarbeiterInnen</v>
      </c>
      <c r="F155" s="105">
        <f>ROWS($B$2:F155)</f>
        <v>154</v>
      </c>
      <c r="G155" s="106" t="str">
        <f t="shared" si="14"/>
        <v/>
      </c>
      <c r="H155" s="106" t="str">
        <f>IFERROR(SMALL(G$2:G$199,ROWS(G$2:$G155)),"")</f>
        <v/>
      </c>
      <c r="I155" s="106" t="str">
        <f t="shared" si="15"/>
        <v/>
      </c>
      <c r="J155" s="82"/>
      <c r="K155" s="82" t="str">
        <f t="shared" si="18"/>
        <v/>
      </c>
      <c r="L155" s="106" t="str">
        <f>IFERROR(SMALL(K$2:K$217,ROWS($K$2:K155)),"")</f>
        <v/>
      </c>
      <c r="M155" s="82" t="str">
        <f t="shared" si="16"/>
        <v/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</row>
    <row r="156" spans="1:100" x14ac:dyDescent="0.25">
      <c r="A156" s="105">
        <f>ROWS(A$2:$B156)</f>
        <v>155</v>
      </c>
      <c r="B156" s="106" t="s">
        <v>456</v>
      </c>
      <c r="C156" s="106" t="s">
        <v>285</v>
      </c>
      <c r="D156" s="106">
        <v>379410030</v>
      </c>
      <c r="E156" s="106" t="str">
        <f t="shared" si="17"/>
        <v>Wiener Hilfswerk/Soziale Wohnungsverwaltung</v>
      </c>
      <c r="F156" s="105">
        <f>ROWS($B$2:F156)</f>
        <v>155</v>
      </c>
      <c r="G156" s="106" t="str">
        <f t="shared" si="14"/>
        <v/>
      </c>
      <c r="H156" s="106" t="str">
        <f>IFERROR(SMALL(G$2:G$199,ROWS(G$2:$G156)),"")</f>
        <v/>
      </c>
      <c r="I156" s="106" t="str">
        <f t="shared" si="15"/>
        <v/>
      </c>
      <c r="J156" s="82"/>
      <c r="K156" s="82" t="str">
        <f t="shared" si="18"/>
        <v/>
      </c>
      <c r="L156" s="106" t="str">
        <f>IFERROR(SMALL(K$2:K$217,ROWS($K$2:K156)),"")</f>
        <v/>
      </c>
      <c r="M156" s="82" t="str">
        <f t="shared" si="16"/>
        <v/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</row>
    <row r="157" spans="1:100" x14ac:dyDescent="0.25">
      <c r="A157" s="105">
        <f>ROWS(A$2:$B157)</f>
        <v>156</v>
      </c>
      <c r="B157" s="106" t="s">
        <v>308</v>
      </c>
      <c r="C157" s="106" t="s">
        <v>425</v>
      </c>
      <c r="D157" s="106">
        <v>323270016</v>
      </c>
      <c r="E157" s="106" t="str">
        <f t="shared" si="17"/>
        <v>Wiener Rotes Kreuz- Rettungs-, Krankentransport-, Pflege- und Betreuungsgesellschaft mbH/Beratungsstelle Mobil betreutes Wohnen - Integrationswohnraum</v>
      </c>
      <c r="F157" s="105">
        <f>ROWS($B$2:F157)</f>
        <v>156</v>
      </c>
      <c r="G157" s="106">
        <f t="shared" si="14"/>
        <v>156</v>
      </c>
      <c r="H157" s="106" t="str">
        <f>IFERROR(SMALL(G$2:G$199,ROWS(G$2:$G157)),"")</f>
        <v/>
      </c>
      <c r="I157" s="106" t="str">
        <f t="shared" si="15"/>
        <v/>
      </c>
      <c r="J157" s="82"/>
      <c r="K157" s="82" t="str">
        <f t="shared" si="18"/>
        <v/>
      </c>
      <c r="L157" s="106" t="str">
        <f>IFERROR(SMALL(K$2:K$217,ROWS($K$2:K157)),"")</f>
        <v/>
      </c>
      <c r="M157" s="82" t="str">
        <f t="shared" si="16"/>
        <v/>
      </c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</row>
    <row r="158" spans="1:100" x14ac:dyDescent="0.25">
      <c r="A158" s="105">
        <f>ROWS(A$2:$B158)</f>
        <v>157</v>
      </c>
      <c r="B158" s="106" t="s">
        <v>308</v>
      </c>
      <c r="C158" s="106" t="s">
        <v>309</v>
      </c>
      <c r="D158" s="106">
        <v>323270007</v>
      </c>
      <c r="E158" s="106" t="str">
        <f t="shared" si="17"/>
        <v>Wiener Rotes Kreuz- Rettungs-, Krankentransport-, Pflege- und Betreuungsgesellschaft mbH/Das Stern</v>
      </c>
      <c r="F158" s="105">
        <f>ROWS($B$2:F158)</f>
        <v>157</v>
      </c>
      <c r="G158" s="106" t="str">
        <f t="shared" si="14"/>
        <v/>
      </c>
      <c r="H158" s="106" t="str">
        <f>IFERROR(SMALL(G$2:G$199,ROWS(G$2:$G158)),"")</f>
        <v/>
      </c>
      <c r="I158" s="106" t="str">
        <f t="shared" si="15"/>
        <v/>
      </c>
      <c r="J158" s="82"/>
      <c r="K158" s="82" t="str">
        <f t="shared" si="18"/>
        <v/>
      </c>
      <c r="L158" s="106" t="str">
        <f>IFERROR(SMALL(K$2:K$217,ROWS($K$2:K158)),"")</f>
        <v/>
      </c>
      <c r="M158" s="82" t="str">
        <f t="shared" si="16"/>
        <v/>
      </c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</row>
    <row r="159" spans="1:100" x14ac:dyDescent="0.25">
      <c r="A159" s="105">
        <f>ROWS(A$2:$B159)</f>
        <v>158</v>
      </c>
      <c r="B159" s="106" t="s">
        <v>308</v>
      </c>
      <c r="C159" s="106" t="s">
        <v>310</v>
      </c>
      <c r="D159" s="106">
        <v>323270008</v>
      </c>
      <c r="E159" s="106" t="str">
        <f t="shared" si="17"/>
        <v>Wiener Rotes Kreuz- Rettungs-, Krankentransport-, Pflege- und Betreuungsgesellschaft mbH/Haus Henriette</v>
      </c>
      <c r="F159" s="105">
        <f>ROWS($B$2:F159)</f>
        <v>158</v>
      </c>
      <c r="G159" s="106" t="str">
        <f t="shared" si="14"/>
        <v/>
      </c>
      <c r="H159" s="106" t="str">
        <f>IFERROR(SMALL(G$2:G$199,ROWS(G$2:$G159)),"")</f>
        <v/>
      </c>
      <c r="I159" s="106" t="str">
        <f t="shared" si="15"/>
        <v/>
      </c>
      <c r="J159" s="82"/>
      <c r="K159" s="82" t="str">
        <f t="shared" si="18"/>
        <v/>
      </c>
      <c r="L159" s="106" t="str">
        <f>IFERROR(SMALL(K$2:K$217,ROWS($K$2:K159)),"")</f>
        <v/>
      </c>
      <c r="M159" s="82" t="str">
        <f t="shared" si="16"/>
        <v/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</row>
    <row r="160" spans="1:100" x14ac:dyDescent="0.25">
      <c r="A160" s="105">
        <f>ROWS(A$2:$B160)</f>
        <v>159</v>
      </c>
      <c r="B160" s="106" t="s">
        <v>308</v>
      </c>
      <c r="C160" s="106" t="s">
        <v>311</v>
      </c>
      <c r="D160" s="106">
        <v>323270009</v>
      </c>
      <c r="E160" s="106" t="str">
        <f t="shared" si="17"/>
        <v>Wiener Rotes Kreuz- Rettungs-, Krankentransport-, Pflege- und Betreuungsgesellschaft mbH/Haus Hermes</v>
      </c>
      <c r="F160" s="105">
        <f>ROWS($B$2:F160)</f>
        <v>159</v>
      </c>
      <c r="G160" s="106" t="str">
        <f t="shared" si="14"/>
        <v/>
      </c>
      <c r="H160" s="106" t="str">
        <f>IFERROR(SMALL(G$2:G$199,ROWS(G$2:$G160)),"")</f>
        <v/>
      </c>
      <c r="I160" s="106" t="str">
        <f t="shared" si="15"/>
        <v/>
      </c>
      <c r="J160" s="82"/>
      <c r="K160" s="82" t="str">
        <f t="shared" si="18"/>
        <v/>
      </c>
      <c r="L160" s="106" t="str">
        <f>IFERROR(SMALL(K$2:K$217,ROWS($K$2:K160)),"")</f>
        <v/>
      </c>
      <c r="M160" s="82" t="str">
        <f t="shared" si="16"/>
        <v/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</row>
    <row r="161" spans="1:100" x14ac:dyDescent="0.25">
      <c r="A161" s="105">
        <f>ROWS(A$2:$B161)</f>
        <v>160</v>
      </c>
      <c r="B161" s="106" t="s">
        <v>308</v>
      </c>
      <c r="C161" s="106" t="s">
        <v>426</v>
      </c>
      <c r="D161" s="106">
        <v>323270010</v>
      </c>
      <c r="E161" s="106" t="str">
        <f t="shared" si="17"/>
        <v>Wiener Rotes Kreuz- Rettungs-, Krankentransport-, Pflege- und Betreuungsgesellschaft mbH/Mobil betreutes Wohnen – Integrationswohnraum (Wiener Rotes Kreuz)</v>
      </c>
      <c r="F161" s="105">
        <f>ROWS($B$2:F161)</f>
        <v>160</v>
      </c>
      <c r="G161" s="106" t="str">
        <f t="shared" si="14"/>
        <v/>
      </c>
      <c r="H161" s="106" t="str">
        <f>IFERROR(SMALL(G$2:G$199,ROWS(G$2:$G161)),"")</f>
        <v/>
      </c>
      <c r="I161" s="106" t="str">
        <f t="shared" si="15"/>
        <v/>
      </c>
      <c r="J161" s="82"/>
      <c r="K161" s="82" t="str">
        <f t="shared" si="18"/>
        <v/>
      </c>
      <c r="L161" s="106" t="str">
        <f>IFERROR(SMALL(K$2:K$217,ROWS($K$2:K161)),"")</f>
        <v/>
      </c>
      <c r="M161" s="82" t="str">
        <f t="shared" si="16"/>
        <v/>
      </c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</row>
    <row r="162" spans="1:100" x14ac:dyDescent="0.25">
      <c r="A162" s="105">
        <f>ROWS(A$2:$B162)</f>
        <v>161</v>
      </c>
      <c r="B162" s="106" t="s">
        <v>308</v>
      </c>
      <c r="C162" s="106" t="s">
        <v>270</v>
      </c>
      <c r="D162" s="106">
        <v>323270014</v>
      </c>
      <c r="E162" s="106" t="str">
        <f t="shared" si="17"/>
        <v>Wiener Rotes Kreuz- Rettungs-, Krankentransport-, Pflege- und Betreuungsgesellschaft mbH/Peer-MitarbeiterInnen</v>
      </c>
      <c r="F162" s="105">
        <f>ROWS($B$2:F162)</f>
        <v>161</v>
      </c>
      <c r="G162" s="106" t="str">
        <f t="shared" si="14"/>
        <v/>
      </c>
      <c r="H162" s="106" t="str">
        <f>IFERROR(SMALL(G$2:G$199,ROWS(G$2:$G162)),"")</f>
        <v/>
      </c>
      <c r="I162" s="106" t="str">
        <f t="shared" ref="I162:I193" si="19">IFERROR(VLOOKUP(H162,A:B,2,0),IF(H161&lt;&gt;"","&lt;Neu&gt;",""))</f>
        <v/>
      </c>
      <c r="J162" s="82"/>
      <c r="K162" s="82" t="str">
        <f t="shared" si="18"/>
        <v/>
      </c>
      <c r="L162" s="106" t="str">
        <f>IFERROR(SMALL(K$2:K$217,ROWS($K$2:K162)),"")</f>
        <v/>
      </c>
      <c r="M162" s="82" t="str">
        <f t="shared" ref="M162:M193" si="20">IFERROR(IF(VLOOKUP(L162,A:C,3,0)=0," ",VLOOKUP(L162,A:C,3,0)),IF(L161&lt;&gt;"","&lt;Neu&gt;",""))</f>
        <v/>
      </c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</row>
    <row r="163" spans="1:100" x14ac:dyDescent="0.25">
      <c r="A163" s="105">
        <f>ROWS(A$2:$B163)</f>
        <v>162</v>
      </c>
      <c r="B163" s="106" t="s">
        <v>308</v>
      </c>
      <c r="C163" s="106" t="s">
        <v>427</v>
      </c>
      <c r="D163" s="106">
        <v>323270017</v>
      </c>
      <c r="E163" s="106" t="str">
        <f t="shared" si="17"/>
        <v>Wiener Rotes Kreuz- Rettungs-, Krankentransport-, Pflege- und Betreuungsgesellschaft mbH/Soziales Wohnungsmanagement (Wiener Rotes Kreuz)</v>
      </c>
      <c r="F163" s="105">
        <f>ROWS($B$2:F163)</f>
        <v>162</v>
      </c>
      <c r="G163" s="106" t="str">
        <f t="shared" si="14"/>
        <v/>
      </c>
      <c r="H163" s="106" t="str">
        <f>IFERROR(SMALL(G$2:G$199,ROWS(G$2:$G163)),"")</f>
        <v/>
      </c>
      <c r="I163" s="106" t="str">
        <f t="shared" si="19"/>
        <v/>
      </c>
      <c r="J163" s="82"/>
      <c r="K163" s="82" t="str">
        <f t="shared" si="18"/>
        <v/>
      </c>
      <c r="L163" s="106" t="str">
        <f>IFERROR(SMALL(K$2:K$217,ROWS($K$2:K163)),"")</f>
        <v/>
      </c>
      <c r="M163" s="82" t="str">
        <f t="shared" si="20"/>
        <v/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</row>
    <row r="164" spans="1:100" x14ac:dyDescent="0.25">
      <c r="A164" s="105">
        <f>ROWS(A$2:$B164)</f>
        <v>163</v>
      </c>
      <c r="B164" s="106" t="s">
        <v>308</v>
      </c>
      <c r="C164" s="106" t="s">
        <v>225</v>
      </c>
      <c r="D164" s="106">
        <v>323270011</v>
      </c>
      <c r="E164" s="106" t="str">
        <f t="shared" si="17"/>
        <v>Wiener Rotes Kreuz- Rettungs-, Krankentransport-, Pflege- und Betreuungsgesellschaft mbH/Winterpaket</v>
      </c>
      <c r="F164" s="105">
        <f>ROWS($B$2:F164)</f>
        <v>163</v>
      </c>
      <c r="G164" s="106" t="str">
        <f t="shared" si="14"/>
        <v/>
      </c>
      <c r="H164" s="106" t="str">
        <f>IFERROR(SMALL(G$2:G$199,ROWS(G$2:$G164)),"")</f>
        <v/>
      </c>
      <c r="I164" s="106" t="str">
        <f t="shared" si="19"/>
        <v/>
      </c>
      <c r="J164" s="82"/>
      <c r="K164" s="82" t="str">
        <f t="shared" si="18"/>
        <v/>
      </c>
      <c r="L164" s="106" t="str">
        <f>IFERROR(SMALL(K$2:K$217,ROWS($K$2:K164)),"")</f>
        <v/>
      </c>
      <c r="M164" s="82" t="str">
        <f t="shared" si="20"/>
        <v/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x14ac:dyDescent="0.25">
      <c r="A165" s="105">
        <f>ROWS(A$2:$B165)</f>
        <v>164</v>
      </c>
      <c r="B165" s="106" t="s">
        <v>312</v>
      </c>
      <c r="C165" s="106" t="s">
        <v>319</v>
      </c>
      <c r="D165" s="106">
        <v>334060004</v>
      </c>
      <c r="E165" s="106" t="str">
        <f t="shared" si="17"/>
        <v>WOBES - Verein zur Förderung von Wohnraumbeschaffung/Beratungsstelle Mobil betreutes Wohnen</v>
      </c>
      <c r="F165" s="105">
        <f>ROWS($B$2:F165)</f>
        <v>164</v>
      </c>
      <c r="G165" s="106">
        <f t="shared" si="14"/>
        <v>164</v>
      </c>
      <c r="H165" s="106" t="str">
        <f>IFERROR(SMALL(G$2:G$199,ROWS(G$2:$G165)),"")</f>
        <v/>
      </c>
      <c r="I165" s="106" t="str">
        <f t="shared" si="19"/>
        <v/>
      </c>
      <c r="J165" s="82"/>
      <c r="K165" s="82" t="str">
        <f t="shared" si="18"/>
        <v/>
      </c>
      <c r="L165" s="106" t="str">
        <f>IFERROR(SMALL(K$2:K$217,ROWS($K$2:K165)),"")</f>
        <v/>
      </c>
      <c r="M165" s="82" t="str">
        <f t="shared" si="20"/>
        <v/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x14ac:dyDescent="0.25">
      <c r="A166" s="105">
        <f>ROWS(A$2:$B166)</f>
        <v>165</v>
      </c>
      <c r="B166" s="106" t="s">
        <v>312</v>
      </c>
      <c r="C166" s="106" t="s">
        <v>428</v>
      </c>
      <c r="D166" s="106">
        <v>334060002</v>
      </c>
      <c r="E166" s="106" t="str">
        <f t="shared" si="17"/>
        <v>WOBES - Verein zur Förderung von Wohnraumbeschaffung/Mobil betreutes Wohnen (WOBES)</v>
      </c>
      <c r="F166" s="105">
        <f>ROWS($B$2:F166)</f>
        <v>165</v>
      </c>
      <c r="G166" s="106" t="str">
        <f t="shared" si="14"/>
        <v/>
      </c>
      <c r="H166" s="106" t="str">
        <f>IFERROR(SMALL(G$2:G$199,ROWS(G$2:$G166)),"")</f>
        <v/>
      </c>
      <c r="I166" s="106" t="str">
        <f t="shared" si="19"/>
        <v/>
      </c>
      <c r="J166" s="82"/>
      <c r="K166" s="82" t="str">
        <f t="shared" si="18"/>
        <v/>
      </c>
      <c r="L166" s="106" t="str">
        <f>IFERROR(SMALL(K$2:K$217,ROWS($K$2:K166)),"")</f>
        <v/>
      </c>
      <c r="M166" s="82" t="str">
        <f t="shared" si="20"/>
        <v/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x14ac:dyDescent="0.25">
      <c r="A167" s="105">
        <f>ROWS(A$2:$B167)</f>
        <v>166</v>
      </c>
      <c r="B167" s="106" t="s">
        <v>312</v>
      </c>
      <c r="C167" s="106" t="s">
        <v>457</v>
      </c>
      <c r="D167" s="106">
        <v>334060005</v>
      </c>
      <c r="E167" s="106" t="str">
        <f t="shared" si="17"/>
        <v>WOBES - Verein zur Förderung von Wohnraumbeschaffung/Soziale Wohnungsverwaltung - WOBES</v>
      </c>
      <c r="F167" s="105">
        <f>ROWS($B$2:F167)</f>
        <v>166</v>
      </c>
      <c r="G167" s="106" t="str">
        <f t="shared" si="14"/>
        <v/>
      </c>
      <c r="H167" s="106" t="str">
        <f>IFERROR(SMALL(G$2:G$199,ROWS(G$2:$G167)),"")</f>
        <v/>
      </c>
      <c r="I167" s="106" t="str">
        <f t="shared" si="19"/>
        <v/>
      </c>
      <c r="J167" s="82"/>
      <c r="K167" s="82" t="str">
        <f t="shared" si="18"/>
        <v/>
      </c>
      <c r="L167" s="106" t="str">
        <f>IFERROR(SMALL(K$2:K$217,ROWS($K$2:K167)),"")</f>
        <v/>
      </c>
      <c r="M167" s="82" t="str">
        <f t="shared" si="20"/>
        <v/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x14ac:dyDescent="0.25">
      <c r="A168" s="105">
        <f>ROWS(A$2:$B168)</f>
        <v>167</v>
      </c>
      <c r="E168" s="106" t="str">
        <f t="shared" si="17"/>
        <v>/</v>
      </c>
      <c r="F168" s="105">
        <f>ROWS($B$2:F168)</f>
        <v>167</v>
      </c>
      <c r="G168" s="106" t="str">
        <f t="shared" si="14"/>
        <v/>
      </c>
      <c r="H168" s="106" t="str">
        <f>IFERROR(SMALL(G$2:G$199,ROWS(G$2:$G168)),"")</f>
        <v/>
      </c>
      <c r="I168" s="106" t="str">
        <f t="shared" si="19"/>
        <v/>
      </c>
      <c r="J168" s="82"/>
      <c r="K168" s="82" t="str">
        <f t="shared" si="18"/>
        <v/>
      </c>
      <c r="L168" s="106" t="str">
        <f>IFERROR(SMALL(K$2:K$217,ROWS($K$2:K168)),"")</f>
        <v/>
      </c>
      <c r="M168" s="82" t="str">
        <f t="shared" si="20"/>
        <v/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x14ac:dyDescent="0.25">
      <c r="A169" s="105">
        <f>ROWS(A$2:$B169)</f>
        <v>168</v>
      </c>
      <c r="E169" s="106" t="str">
        <f t="shared" si="17"/>
        <v>/</v>
      </c>
      <c r="F169" s="105">
        <f>ROWS($B$2:F169)</f>
        <v>168</v>
      </c>
      <c r="G169" s="106" t="str">
        <f t="shared" si="14"/>
        <v/>
      </c>
      <c r="H169" s="106" t="str">
        <f>IFERROR(SMALL(G$2:G$199,ROWS(G$2:$G169)),"")</f>
        <v/>
      </c>
      <c r="I169" s="106" t="str">
        <f t="shared" si="19"/>
        <v/>
      </c>
      <c r="J169" s="82"/>
      <c r="K169" s="82" t="str">
        <f t="shared" si="18"/>
        <v/>
      </c>
      <c r="L169" s="106" t="str">
        <f>IFERROR(SMALL(K$2:K$217,ROWS($K$2:K169)),"")</f>
        <v/>
      </c>
      <c r="M169" s="82" t="str">
        <f t="shared" si="20"/>
        <v/>
      </c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x14ac:dyDescent="0.25">
      <c r="A170" s="105">
        <f>ROWS(A$2:$B170)</f>
        <v>169</v>
      </c>
      <c r="E170" s="106" t="str">
        <f t="shared" si="17"/>
        <v>/</v>
      </c>
      <c r="F170" s="105">
        <f>ROWS($B$2:F170)</f>
        <v>169</v>
      </c>
      <c r="G170" s="106" t="str">
        <f t="shared" si="14"/>
        <v/>
      </c>
      <c r="H170" s="106" t="str">
        <f>IFERROR(SMALL(G$2:G$199,ROWS(G$2:$G170)),"")</f>
        <v/>
      </c>
      <c r="I170" s="106" t="str">
        <f t="shared" si="19"/>
        <v/>
      </c>
      <c r="J170" s="82"/>
      <c r="K170" s="82" t="str">
        <f t="shared" si="18"/>
        <v/>
      </c>
      <c r="L170" s="106" t="str">
        <f>IFERROR(SMALL(K$2:K$217,ROWS($K$2:K170)),"")</f>
        <v/>
      </c>
      <c r="M170" s="82" t="str">
        <f t="shared" si="20"/>
        <v/>
      </c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x14ac:dyDescent="0.25">
      <c r="A171" s="105">
        <f>ROWS(A$2:$B171)</f>
        <v>170</v>
      </c>
      <c r="E171" s="106" t="str">
        <f t="shared" si="17"/>
        <v>/</v>
      </c>
      <c r="F171" s="105">
        <f>ROWS($B$2:F171)</f>
        <v>170</v>
      </c>
      <c r="G171" s="106" t="str">
        <f t="shared" si="14"/>
        <v/>
      </c>
      <c r="H171" s="106" t="str">
        <f>IFERROR(SMALL(G$2:G$199,ROWS(G$2:$G171)),"")</f>
        <v/>
      </c>
      <c r="I171" s="106" t="str">
        <f t="shared" si="19"/>
        <v/>
      </c>
      <c r="J171" s="82"/>
      <c r="K171" s="82" t="str">
        <f t="shared" si="18"/>
        <v/>
      </c>
      <c r="L171" s="106" t="str">
        <f>IFERROR(SMALL(K$2:K$217,ROWS($K$2:K171)),"")</f>
        <v/>
      </c>
      <c r="M171" s="82" t="str">
        <f t="shared" si="20"/>
        <v/>
      </c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x14ac:dyDescent="0.25">
      <c r="A172" s="105">
        <f>ROWS(A$2:$B172)</f>
        <v>171</v>
      </c>
      <c r="E172" s="106" t="str">
        <f t="shared" si="17"/>
        <v>/</v>
      </c>
      <c r="F172" s="105">
        <f>ROWS($B$2:F172)</f>
        <v>171</v>
      </c>
      <c r="G172" s="106" t="str">
        <f t="shared" si="14"/>
        <v/>
      </c>
      <c r="H172" s="106" t="str">
        <f>IFERROR(SMALL(G$2:G$199,ROWS(G$2:$G172)),"")</f>
        <v/>
      </c>
      <c r="I172" s="106" t="str">
        <f t="shared" si="19"/>
        <v/>
      </c>
      <c r="J172" s="82"/>
      <c r="K172" s="82" t="str">
        <f t="shared" si="18"/>
        <v/>
      </c>
      <c r="L172" s="106" t="str">
        <f>IFERROR(SMALL(K$2:K$217,ROWS($K$2:K172)),"")</f>
        <v/>
      </c>
      <c r="M172" s="82" t="str">
        <f t="shared" si="20"/>
        <v/>
      </c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x14ac:dyDescent="0.25">
      <c r="A173" s="105">
        <f>ROWS(A$2:$B173)</f>
        <v>172</v>
      </c>
      <c r="E173" s="106" t="str">
        <f t="shared" si="17"/>
        <v>/</v>
      </c>
      <c r="F173" s="105">
        <f>ROWS($B$2:F173)</f>
        <v>172</v>
      </c>
      <c r="G173" s="106" t="str">
        <f t="shared" si="14"/>
        <v/>
      </c>
      <c r="H173" s="106" t="str">
        <f>IFERROR(SMALL(G$2:G$199,ROWS(G$2:$G173)),"")</f>
        <v/>
      </c>
      <c r="I173" s="106" t="str">
        <f t="shared" si="19"/>
        <v/>
      </c>
      <c r="J173" s="82"/>
      <c r="K173" s="82" t="str">
        <f t="shared" si="18"/>
        <v/>
      </c>
      <c r="L173" s="106" t="str">
        <f>IFERROR(SMALL(K$2:K$217,ROWS($K$2:K173)),"")</f>
        <v/>
      </c>
      <c r="M173" s="82" t="str">
        <f t="shared" si="20"/>
        <v/>
      </c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x14ac:dyDescent="0.25">
      <c r="A174" s="105">
        <f>ROWS(A$2:$B174)</f>
        <v>173</v>
      </c>
      <c r="E174" s="106" t="str">
        <f t="shared" si="17"/>
        <v>/</v>
      </c>
      <c r="F174" s="105">
        <f>ROWS($B$2:F174)</f>
        <v>173</v>
      </c>
      <c r="G174" s="106" t="str">
        <f t="shared" si="14"/>
        <v/>
      </c>
      <c r="H174" s="106" t="str">
        <f>IFERROR(SMALL(G$2:G$199,ROWS(G$2:$G174)),"")</f>
        <v/>
      </c>
      <c r="I174" s="106" t="str">
        <f t="shared" si="19"/>
        <v/>
      </c>
      <c r="J174" s="82"/>
      <c r="K174" s="82" t="str">
        <f t="shared" si="18"/>
        <v/>
      </c>
      <c r="L174" s="106" t="str">
        <f>IFERROR(SMALL(K$2:K$217,ROWS($K$2:K174)),"")</f>
        <v/>
      </c>
      <c r="M174" s="82" t="str">
        <f t="shared" si="20"/>
        <v/>
      </c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</row>
    <row r="175" spans="1:100" x14ac:dyDescent="0.25">
      <c r="A175" s="105">
        <f>ROWS(A$2:$B175)</f>
        <v>174</v>
      </c>
      <c r="E175" s="106" t="str">
        <f t="shared" si="17"/>
        <v>/</v>
      </c>
      <c r="F175" s="105">
        <f>ROWS($B$2:F175)</f>
        <v>174</v>
      </c>
      <c r="G175" s="106" t="str">
        <f t="shared" si="14"/>
        <v/>
      </c>
      <c r="H175" s="106" t="str">
        <f>IFERROR(SMALL(G$2:G$199,ROWS(G$2:$G175)),"")</f>
        <v/>
      </c>
      <c r="I175" s="106" t="str">
        <f t="shared" si="19"/>
        <v/>
      </c>
      <c r="J175" s="82"/>
      <c r="K175" s="82" t="str">
        <f t="shared" si="18"/>
        <v/>
      </c>
      <c r="L175" s="106" t="str">
        <f>IFERROR(SMALL(K$2:K$217,ROWS($K$2:K175)),"")</f>
        <v/>
      </c>
      <c r="M175" s="82" t="str">
        <f t="shared" si="20"/>
        <v/>
      </c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</row>
    <row r="176" spans="1:100" x14ac:dyDescent="0.25">
      <c r="A176" s="105">
        <f>ROWS(A$2:$B176)</f>
        <v>175</v>
      </c>
      <c r="E176" s="106" t="str">
        <f t="shared" si="17"/>
        <v>/</v>
      </c>
      <c r="F176" s="105">
        <f>ROWS($B$2:F176)</f>
        <v>175</v>
      </c>
      <c r="G176" s="106" t="str">
        <f t="shared" si="14"/>
        <v/>
      </c>
      <c r="H176" s="106" t="str">
        <f>IFERROR(SMALL(G$2:G$199,ROWS(G$2:$G176)),"")</f>
        <v/>
      </c>
      <c r="I176" s="106" t="str">
        <f t="shared" si="19"/>
        <v/>
      </c>
      <c r="J176" s="82"/>
      <c r="K176" s="82" t="str">
        <f t="shared" si="18"/>
        <v/>
      </c>
      <c r="L176" s="106" t="str">
        <f>IFERROR(SMALL(K$2:K$217,ROWS($K$2:K176)),"")</f>
        <v/>
      </c>
      <c r="M176" s="82" t="str">
        <f t="shared" si="20"/>
        <v/>
      </c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</row>
    <row r="177" spans="1:100" x14ac:dyDescent="0.25">
      <c r="A177" s="105">
        <f>ROWS(A$2:$B177)</f>
        <v>176</v>
      </c>
      <c r="E177" s="106" t="str">
        <f t="shared" si="17"/>
        <v>/</v>
      </c>
      <c r="F177" s="105">
        <f>ROWS($B$2:F177)</f>
        <v>176</v>
      </c>
      <c r="G177" s="106" t="str">
        <f t="shared" si="14"/>
        <v/>
      </c>
      <c r="H177" s="106" t="str">
        <f>IFERROR(SMALL(G$2:G$199,ROWS(G$2:$G177)),"")</f>
        <v/>
      </c>
      <c r="I177" s="106" t="str">
        <f t="shared" si="19"/>
        <v/>
      </c>
      <c r="J177" s="82"/>
      <c r="K177" s="82" t="str">
        <f t="shared" si="18"/>
        <v/>
      </c>
      <c r="L177" s="106" t="str">
        <f>IFERROR(SMALL(K$2:K$217,ROWS($K$2:K177)),"")</f>
        <v/>
      </c>
      <c r="M177" s="82" t="str">
        <f t="shared" si="20"/>
        <v/>
      </c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</row>
    <row r="178" spans="1:100" x14ac:dyDescent="0.25">
      <c r="A178" s="105">
        <f>ROWS(A$2:$B178)</f>
        <v>177</v>
      </c>
      <c r="E178" s="106" t="str">
        <f t="shared" si="17"/>
        <v>/</v>
      </c>
      <c r="F178" s="105">
        <f>ROWS($B$2:F178)</f>
        <v>177</v>
      </c>
      <c r="G178" s="106" t="str">
        <f t="shared" si="14"/>
        <v/>
      </c>
      <c r="H178" s="106" t="str">
        <f>IFERROR(SMALL(G$2:G$199,ROWS(G$2:$G178)),"")</f>
        <v/>
      </c>
      <c r="I178" s="106" t="str">
        <f t="shared" si="19"/>
        <v/>
      </c>
      <c r="J178" s="82"/>
      <c r="K178" s="82" t="str">
        <f t="shared" si="18"/>
        <v/>
      </c>
      <c r="L178" s="106" t="str">
        <f>IFERROR(SMALL(K$2:K$217,ROWS($K$2:K178)),"")</f>
        <v/>
      </c>
      <c r="M178" s="82" t="str">
        <f t="shared" si="20"/>
        <v/>
      </c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</row>
    <row r="179" spans="1:100" x14ac:dyDescent="0.25">
      <c r="A179" s="105">
        <f>ROWS(A$2:$B179)</f>
        <v>178</v>
      </c>
      <c r="E179" s="106" t="str">
        <f t="shared" si="17"/>
        <v>/</v>
      </c>
      <c r="F179" s="105">
        <f>ROWS($B$2:F179)</f>
        <v>178</v>
      </c>
      <c r="G179" s="106" t="str">
        <f t="shared" si="14"/>
        <v/>
      </c>
      <c r="H179" s="106" t="str">
        <f>IFERROR(SMALL(G$2:G$199,ROWS(G$2:$G179)),"")</f>
        <v/>
      </c>
      <c r="I179" s="106" t="str">
        <f t="shared" si="19"/>
        <v/>
      </c>
      <c r="J179" s="82"/>
      <c r="K179" s="82" t="str">
        <f t="shared" si="18"/>
        <v/>
      </c>
      <c r="L179" s="106" t="str">
        <f>IFERROR(SMALL(K$2:K$217,ROWS($K$2:K179)),"")</f>
        <v/>
      </c>
      <c r="M179" s="82" t="str">
        <f t="shared" si="20"/>
        <v/>
      </c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</row>
    <row r="180" spans="1:100" x14ac:dyDescent="0.25">
      <c r="A180" s="105">
        <f>ROWS(A$2:$B180)</f>
        <v>179</v>
      </c>
      <c r="E180" s="106" t="str">
        <f t="shared" si="17"/>
        <v>/</v>
      </c>
      <c r="F180" s="105">
        <f>ROWS($B$2:F180)</f>
        <v>179</v>
      </c>
      <c r="G180" s="106" t="str">
        <f t="shared" si="14"/>
        <v/>
      </c>
      <c r="H180" s="106" t="str">
        <f>IFERROR(SMALL(G$2:G$199,ROWS(G$2:$G180)),"")</f>
        <v/>
      </c>
      <c r="I180" s="106" t="str">
        <f t="shared" si="19"/>
        <v/>
      </c>
      <c r="J180" s="82"/>
      <c r="K180" s="82" t="str">
        <f t="shared" si="18"/>
        <v/>
      </c>
      <c r="L180" s="106" t="str">
        <f>IFERROR(SMALL(K$2:K$217,ROWS($K$2:K180)),"")</f>
        <v/>
      </c>
      <c r="M180" s="82" t="str">
        <f t="shared" si="20"/>
        <v/>
      </c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</row>
    <row r="181" spans="1:100" x14ac:dyDescent="0.25">
      <c r="A181" s="105">
        <f>ROWS(A$2:$B181)</f>
        <v>180</v>
      </c>
      <c r="E181" s="106" t="str">
        <f t="shared" si="17"/>
        <v>/</v>
      </c>
      <c r="F181" s="105">
        <f>ROWS($B$2:F181)</f>
        <v>180</v>
      </c>
      <c r="G181" s="106" t="str">
        <f t="shared" si="14"/>
        <v/>
      </c>
      <c r="H181" s="106" t="str">
        <f>IFERROR(SMALL(G$2:G$199,ROWS(G$2:$G181)),"")</f>
        <v/>
      </c>
      <c r="I181" s="106" t="str">
        <f t="shared" si="19"/>
        <v/>
      </c>
      <c r="J181" s="82"/>
      <c r="K181" s="82" t="str">
        <f t="shared" si="18"/>
        <v/>
      </c>
      <c r="L181" s="106" t="str">
        <f>IFERROR(SMALL(K$2:K$217,ROWS($K$2:K181)),"")</f>
        <v/>
      </c>
      <c r="M181" s="82" t="str">
        <f t="shared" si="20"/>
        <v/>
      </c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</row>
    <row r="182" spans="1:100" x14ac:dyDescent="0.25">
      <c r="A182" s="105">
        <f>ROWS(A$2:$B182)</f>
        <v>181</v>
      </c>
      <c r="E182" s="106" t="str">
        <f t="shared" si="17"/>
        <v>/</v>
      </c>
      <c r="F182" s="105">
        <f>ROWS($B$2:F182)</f>
        <v>181</v>
      </c>
      <c r="G182" s="106" t="str">
        <f t="shared" si="14"/>
        <v/>
      </c>
      <c r="H182" s="106" t="str">
        <f>IFERROR(SMALL(G$2:G$199,ROWS(G$2:$G182)),"")</f>
        <v/>
      </c>
      <c r="I182" s="106" t="str">
        <f t="shared" si="19"/>
        <v/>
      </c>
      <c r="J182" s="82"/>
      <c r="K182" s="82" t="str">
        <f t="shared" si="18"/>
        <v/>
      </c>
      <c r="L182" s="106" t="str">
        <f>IFERROR(SMALL(K$2:K$217,ROWS($K$2:K182)),"")</f>
        <v/>
      </c>
      <c r="M182" s="82" t="str">
        <f t="shared" si="20"/>
        <v/>
      </c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</row>
    <row r="183" spans="1:100" x14ac:dyDescent="0.25">
      <c r="A183" s="105">
        <f>ROWS(A$2:$B183)</f>
        <v>182</v>
      </c>
      <c r="E183" s="106" t="str">
        <f t="shared" si="17"/>
        <v>/</v>
      </c>
      <c r="F183" s="105">
        <f>ROWS($B$2:F183)</f>
        <v>182</v>
      </c>
      <c r="G183" s="106" t="str">
        <f t="shared" si="14"/>
        <v/>
      </c>
      <c r="H183" s="106" t="str">
        <f>IFERROR(SMALL(G$2:G$199,ROWS(G$2:$G183)),"")</f>
        <v/>
      </c>
      <c r="I183" s="106" t="str">
        <f t="shared" si="19"/>
        <v/>
      </c>
      <c r="J183" s="82"/>
      <c r="K183" s="82" t="str">
        <f t="shared" si="18"/>
        <v/>
      </c>
      <c r="L183" s="106" t="str">
        <f>IFERROR(SMALL(K$2:K$217,ROWS($K$2:K183)),"")</f>
        <v/>
      </c>
      <c r="M183" s="82" t="str">
        <f t="shared" si="20"/>
        <v/>
      </c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</row>
    <row r="184" spans="1:100" x14ac:dyDescent="0.25">
      <c r="A184" s="105">
        <f>ROWS(A$2:$B184)</f>
        <v>183</v>
      </c>
      <c r="E184" s="106" t="str">
        <f t="shared" si="17"/>
        <v>/</v>
      </c>
      <c r="F184" s="105">
        <f>ROWS($B$2:F184)</f>
        <v>183</v>
      </c>
      <c r="G184" s="106" t="str">
        <f t="shared" si="14"/>
        <v/>
      </c>
      <c r="H184" s="106" t="str">
        <f>IFERROR(SMALL(G$2:G$199,ROWS(G$2:$G184)),"")</f>
        <v/>
      </c>
      <c r="I184" s="106" t="str">
        <f t="shared" si="19"/>
        <v/>
      </c>
      <c r="J184" s="82"/>
      <c r="K184" s="82" t="str">
        <f t="shared" si="18"/>
        <v/>
      </c>
      <c r="L184" s="106" t="str">
        <f>IFERROR(SMALL(K$2:K$217,ROWS($K$2:K184)),"")</f>
        <v/>
      </c>
      <c r="M184" s="82" t="str">
        <f t="shared" si="20"/>
        <v/>
      </c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</row>
    <row r="185" spans="1:100" x14ac:dyDescent="0.25">
      <c r="A185" s="105">
        <f>ROWS(A$2:$B185)</f>
        <v>184</v>
      </c>
      <c r="E185" s="106" t="str">
        <f t="shared" si="17"/>
        <v>/</v>
      </c>
      <c r="F185" s="105">
        <f>ROWS($B$2:F185)</f>
        <v>184</v>
      </c>
      <c r="G185" s="106" t="str">
        <f t="shared" si="14"/>
        <v/>
      </c>
      <c r="H185" s="106" t="str">
        <f>IFERROR(SMALL(G$2:G$199,ROWS(G$2:$G185)),"")</f>
        <v/>
      </c>
      <c r="I185" s="106" t="str">
        <f t="shared" si="19"/>
        <v/>
      </c>
      <c r="J185" s="82"/>
      <c r="K185" s="82" t="str">
        <f t="shared" si="18"/>
        <v/>
      </c>
      <c r="L185" s="106" t="str">
        <f>IFERROR(SMALL(K$2:K$217,ROWS($K$2:K185)),"")</f>
        <v/>
      </c>
      <c r="M185" s="82" t="str">
        <f t="shared" si="20"/>
        <v/>
      </c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</row>
    <row r="186" spans="1:100" x14ac:dyDescent="0.25">
      <c r="A186" s="105">
        <f>ROWS(A$2:$B186)</f>
        <v>185</v>
      </c>
      <c r="E186" s="106" t="str">
        <f t="shared" si="17"/>
        <v>/</v>
      </c>
      <c r="F186" s="105">
        <f>ROWS($B$2:F186)</f>
        <v>185</v>
      </c>
      <c r="G186" s="106" t="str">
        <f t="shared" si="14"/>
        <v/>
      </c>
      <c r="H186" s="106" t="str">
        <f>IFERROR(SMALL(G$2:G$199,ROWS(G$2:$G186)),"")</f>
        <v/>
      </c>
      <c r="I186" s="106" t="str">
        <f t="shared" si="19"/>
        <v/>
      </c>
      <c r="J186" s="82"/>
      <c r="K186" s="82" t="str">
        <f t="shared" si="18"/>
        <v/>
      </c>
      <c r="L186" s="106" t="str">
        <f>IFERROR(SMALL(K$2:K$217,ROWS($K$2:K186)),"")</f>
        <v/>
      </c>
      <c r="M186" s="82" t="str">
        <f t="shared" si="20"/>
        <v/>
      </c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</row>
    <row r="187" spans="1:100" x14ac:dyDescent="0.25">
      <c r="A187" s="105">
        <f>ROWS(A$2:$B187)</f>
        <v>186</v>
      </c>
      <c r="E187" s="106" t="str">
        <f t="shared" si="17"/>
        <v>/</v>
      </c>
      <c r="F187" s="105">
        <f>ROWS($B$2:F187)</f>
        <v>186</v>
      </c>
      <c r="G187" s="106" t="str">
        <f t="shared" si="14"/>
        <v/>
      </c>
      <c r="H187" s="106" t="str">
        <f>IFERROR(SMALL(G$2:G$199,ROWS(G$2:$G187)),"")</f>
        <v/>
      </c>
      <c r="I187" s="106" t="str">
        <f t="shared" si="19"/>
        <v/>
      </c>
      <c r="J187" s="82"/>
      <c r="K187" s="82" t="str">
        <f t="shared" si="18"/>
        <v/>
      </c>
      <c r="L187" s="106" t="str">
        <f>IFERROR(SMALL(K$2:K$217,ROWS($K$2:K187)),"")</f>
        <v/>
      </c>
      <c r="M187" s="82" t="str">
        <f t="shared" si="20"/>
        <v/>
      </c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</row>
    <row r="188" spans="1:100" x14ac:dyDescent="0.25">
      <c r="A188" s="105">
        <f>ROWS(A$2:$B188)</f>
        <v>187</v>
      </c>
      <c r="E188" s="106" t="str">
        <f t="shared" si="17"/>
        <v>/</v>
      </c>
      <c r="F188" s="105">
        <f>ROWS($B$2:F188)</f>
        <v>187</v>
      </c>
      <c r="G188" s="106" t="str">
        <f t="shared" si="14"/>
        <v/>
      </c>
      <c r="H188" s="106" t="str">
        <f>IFERROR(SMALL(G$2:G$199,ROWS(G$2:$G188)),"")</f>
        <v/>
      </c>
      <c r="I188" s="106" t="str">
        <f t="shared" si="19"/>
        <v/>
      </c>
      <c r="J188" s="82"/>
      <c r="K188" s="82" t="str">
        <f t="shared" si="18"/>
        <v/>
      </c>
      <c r="L188" s="106" t="str">
        <f>IFERROR(SMALL(K$2:K$217,ROWS($K$2:K188)),"")</f>
        <v/>
      </c>
      <c r="M188" s="82" t="str">
        <f t="shared" si="20"/>
        <v/>
      </c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</row>
    <row r="189" spans="1:100" x14ac:dyDescent="0.25">
      <c r="A189" s="105">
        <f>ROWS(A$2:$B189)</f>
        <v>188</v>
      </c>
      <c r="E189" s="106" t="str">
        <f t="shared" si="17"/>
        <v>/</v>
      </c>
      <c r="F189" s="105">
        <f>ROWS($B$2:F189)</f>
        <v>188</v>
      </c>
      <c r="G189" s="106" t="str">
        <f t="shared" si="14"/>
        <v/>
      </c>
      <c r="H189" s="106" t="str">
        <f>IFERROR(SMALL(G$2:G$199,ROWS(G$2:$G189)),"")</f>
        <v/>
      </c>
      <c r="I189" s="106" t="str">
        <f t="shared" si="19"/>
        <v/>
      </c>
      <c r="J189" s="82"/>
      <c r="K189" s="82" t="str">
        <f t="shared" si="18"/>
        <v/>
      </c>
      <c r="L189" s="106" t="str">
        <f>IFERROR(SMALL(K$2:K$217,ROWS($K$2:K189)),"")</f>
        <v/>
      </c>
      <c r="M189" s="82" t="str">
        <f t="shared" si="20"/>
        <v/>
      </c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</row>
    <row r="190" spans="1:100" x14ac:dyDescent="0.25">
      <c r="A190" s="105">
        <f>ROWS(A$2:$B190)</f>
        <v>189</v>
      </c>
      <c r="E190" s="106" t="str">
        <f t="shared" si="17"/>
        <v>/</v>
      </c>
      <c r="F190" s="105">
        <f>ROWS($B$2:F190)</f>
        <v>189</v>
      </c>
      <c r="G190" s="106" t="str">
        <f t="shared" si="14"/>
        <v/>
      </c>
      <c r="H190" s="106" t="str">
        <f>IFERROR(SMALL(G$2:G$199,ROWS(G$2:$G190)),"")</f>
        <v/>
      </c>
      <c r="I190" s="106" t="str">
        <f t="shared" si="19"/>
        <v/>
      </c>
      <c r="J190" s="82"/>
      <c r="K190" s="82" t="str">
        <f t="shared" si="18"/>
        <v/>
      </c>
      <c r="L190" s="106" t="str">
        <f>IFERROR(SMALL(K$2:K$217,ROWS($K$2:K190)),"")</f>
        <v/>
      </c>
      <c r="M190" s="82" t="str">
        <f t="shared" si="20"/>
        <v/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</row>
    <row r="191" spans="1:100" x14ac:dyDescent="0.25">
      <c r="A191" s="105">
        <f>ROWS(A$2:$B191)</f>
        <v>190</v>
      </c>
      <c r="E191" s="106" t="str">
        <f t="shared" si="17"/>
        <v>/</v>
      </c>
      <c r="F191" s="105">
        <f>ROWS($B$2:F191)</f>
        <v>190</v>
      </c>
      <c r="G191" s="106" t="str">
        <f t="shared" si="14"/>
        <v/>
      </c>
      <c r="H191" s="106" t="str">
        <f>IFERROR(SMALL(G$2:G$199,ROWS(G$2:$G191)),"")</f>
        <v/>
      </c>
      <c r="I191" s="106" t="str">
        <f t="shared" si="19"/>
        <v/>
      </c>
      <c r="J191" s="82"/>
      <c r="K191" s="82" t="str">
        <f t="shared" si="18"/>
        <v/>
      </c>
      <c r="L191" s="106" t="str">
        <f>IFERROR(SMALL(K$2:K$217,ROWS($K$2:K191)),"")</f>
        <v/>
      </c>
      <c r="M191" s="82" t="str">
        <f t="shared" si="20"/>
        <v/>
      </c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</row>
    <row r="192" spans="1:100" x14ac:dyDescent="0.25">
      <c r="A192" s="105">
        <f>ROWS(A$2:$B192)</f>
        <v>191</v>
      </c>
      <c r="E192" s="106" t="str">
        <f t="shared" si="17"/>
        <v>/</v>
      </c>
      <c r="F192" s="105">
        <f>ROWS($B$2:F192)</f>
        <v>191</v>
      </c>
      <c r="G192" s="106" t="str">
        <f t="shared" ref="G192:G199" si="21">IF(B192=B191,"",IF(LEN(B192)&lt;1,"",A192))</f>
        <v/>
      </c>
      <c r="H192" s="106" t="str">
        <f>IFERROR(SMALL(G$2:G$199,ROWS(G$2:$G192)),"")</f>
        <v/>
      </c>
      <c r="I192" s="106" t="str">
        <f t="shared" si="19"/>
        <v/>
      </c>
      <c r="J192" s="82"/>
      <c r="K192" s="82" t="str">
        <f t="shared" si="18"/>
        <v/>
      </c>
      <c r="L192" s="106" t="str">
        <f>IFERROR(SMALL(K$2:K$217,ROWS($K$2:K192)),"")</f>
        <v/>
      </c>
      <c r="M192" s="82" t="str">
        <f t="shared" si="20"/>
        <v/>
      </c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</row>
    <row r="193" spans="1:100" x14ac:dyDescent="0.25">
      <c r="A193" s="105">
        <f>ROWS(A$2:$B193)</f>
        <v>192</v>
      </c>
      <c r="E193" s="106" t="str">
        <f t="shared" si="17"/>
        <v>/</v>
      </c>
      <c r="F193" s="105">
        <f>ROWS($B$2:F193)</f>
        <v>192</v>
      </c>
      <c r="G193" s="106" t="str">
        <f t="shared" si="21"/>
        <v/>
      </c>
      <c r="H193" s="106" t="str">
        <f>IFERROR(SMALL(G$2:G$199,ROWS(G$2:$G193)),"")</f>
        <v/>
      </c>
      <c r="I193" s="106" t="str">
        <f t="shared" si="19"/>
        <v/>
      </c>
      <c r="J193" s="82"/>
      <c r="K193" s="82" t="str">
        <f t="shared" si="18"/>
        <v/>
      </c>
      <c r="L193" s="106" t="str">
        <f>IFERROR(SMALL(K$2:K$217,ROWS($K$2:K193)),"")</f>
        <v/>
      </c>
      <c r="M193" s="82" t="str">
        <f t="shared" si="20"/>
        <v/>
      </c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</row>
    <row r="194" spans="1:100" x14ac:dyDescent="0.25">
      <c r="A194" s="105">
        <f>ROWS(A$2:$B194)</f>
        <v>193</v>
      </c>
      <c r="E194" s="106" t="str">
        <f t="shared" si="17"/>
        <v>/</v>
      </c>
      <c r="F194" s="105">
        <f>ROWS($B$2:F194)</f>
        <v>193</v>
      </c>
      <c r="G194" s="106" t="str">
        <f t="shared" si="21"/>
        <v/>
      </c>
      <c r="H194" s="106" t="str">
        <f>IFERROR(SMALL(G$2:G$199,ROWS(G$2:$G194)),"")</f>
        <v/>
      </c>
      <c r="I194" s="106" t="str">
        <f t="shared" ref="I194:I199" si="22">IFERROR(VLOOKUP(H194,A:B,2,0),IF(H193&lt;&gt;"","&lt;Neu&gt;",""))</f>
        <v/>
      </c>
      <c r="J194" s="82"/>
      <c r="K194" s="82" t="str">
        <f t="shared" si="18"/>
        <v/>
      </c>
      <c r="L194" s="106" t="str">
        <f>IFERROR(SMALL(K$2:K$217,ROWS($K$2:K194)),"")</f>
        <v/>
      </c>
      <c r="M194" s="82" t="str">
        <f t="shared" ref="M194:M199" si="23">IFERROR(IF(VLOOKUP(L194,A:C,3,0)=0," ",VLOOKUP(L194,A:C,3,0)),IF(L193&lt;&gt;"","&lt;Neu&gt;",""))</f>
        <v/>
      </c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</row>
    <row r="195" spans="1:100" x14ac:dyDescent="0.25">
      <c r="A195" s="105">
        <f>ROWS(A$2:$B195)</f>
        <v>194</v>
      </c>
      <c r="E195" s="106" t="str">
        <f t="shared" ref="E195:E199" si="24">MID(TRIM(B195)&amp;"/"&amp;TRIM(C195),1,255)</f>
        <v>/</v>
      </c>
      <c r="F195" s="105">
        <f>ROWS($B$2:F195)</f>
        <v>194</v>
      </c>
      <c r="G195" s="106" t="str">
        <f t="shared" si="21"/>
        <v/>
      </c>
      <c r="H195" s="106" t="str">
        <f>IFERROR(SMALL(G$2:G$199,ROWS(G$2:$G195)),"")</f>
        <v/>
      </c>
      <c r="I195" s="106" t="str">
        <f t="shared" si="22"/>
        <v/>
      </c>
      <c r="J195" s="82"/>
      <c r="K195" s="82" t="str">
        <f t="shared" ref="K195:K199" si="25">IF(AND($J$2=B195,$J$2&lt;&gt;0),A195,"")</f>
        <v/>
      </c>
      <c r="L195" s="106" t="str">
        <f>IFERROR(SMALL(K$2:K$217,ROWS($K$2:K195)),"")</f>
        <v/>
      </c>
      <c r="M195" s="82" t="str">
        <f t="shared" si="23"/>
        <v/>
      </c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</row>
    <row r="196" spans="1:100" x14ac:dyDescent="0.25">
      <c r="A196" s="105">
        <f>ROWS(A$2:$B196)</f>
        <v>195</v>
      </c>
      <c r="E196" s="106" t="str">
        <f t="shared" si="24"/>
        <v>/</v>
      </c>
      <c r="F196" s="105">
        <f>ROWS($B$2:F196)</f>
        <v>195</v>
      </c>
      <c r="G196" s="106" t="str">
        <f t="shared" si="21"/>
        <v/>
      </c>
      <c r="H196" s="106" t="str">
        <f>IFERROR(SMALL(G$2:G$199,ROWS(G$2:$G196)),"")</f>
        <v/>
      </c>
      <c r="I196" s="106" t="str">
        <f t="shared" si="22"/>
        <v/>
      </c>
      <c r="J196" s="82"/>
      <c r="K196" s="82" t="str">
        <f t="shared" si="25"/>
        <v/>
      </c>
      <c r="L196" s="106" t="str">
        <f>IFERROR(SMALL(K$2:K$217,ROWS($K$2:K196)),"")</f>
        <v/>
      </c>
      <c r="M196" s="82" t="str">
        <f t="shared" si="23"/>
        <v/>
      </c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</row>
    <row r="197" spans="1:100" x14ac:dyDescent="0.25">
      <c r="A197" s="105">
        <f>ROWS(A$2:$B197)</f>
        <v>196</v>
      </c>
      <c r="E197" s="106" t="str">
        <f t="shared" si="24"/>
        <v>/</v>
      </c>
      <c r="F197" s="105">
        <f>ROWS($B$2:F197)</f>
        <v>196</v>
      </c>
      <c r="G197" s="106" t="str">
        <f t="shared" si="21"/>
        <v/>
      </c>
      <c r="H197" s="106" t="str">
        <f>IFERROR(SMALL(G$2:G$199,ROWS(G$2:$G197)),"")</f>
        <v/>
      </c>
      <c r="I197" s="106" t="str">
        <f t="shared" si="22"/>
        <v/>
      </c>
      <c r="J197" s="82"/>
      <c r="K197" s="82" t="str">
        <f t="shared" si="25"/>
        <v/>
      </c>
      <c r="L197" s="106" t="str">
        <f>IFERROR(SMALL(K$2:K$217,ROWS($K$2:K197)),"")</f>
        <v/>
      </c>
      <c r="M197" s="82" t="str">
        <f t="shared" si="23"/>
        <v/>
      </c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</row>
    <row r="198" spans="1:100" x14ac:dyDescent="0.25">
      <c r="A198" s="105">
        <f>ROWS(A$2:$B198)</f>
        <v>197</v>
      </c>
      <c r="E198" s="106" t="str">
        <f t="shared" si="24"/>
        <v>/</v>
      </c>
      <c r="F198" s="105">
        <f>ROWS($B$2:F198)</f>
        <v>197</v>
      </c>
      <c r="G198" s="106" t="str">
        <f t="shared" si="21"/>
        <v/>
      </c>
      <c r="H198" s="106" t="str">
        <f>IFERROR(SMALL(G$2:G$199,ROWS(G$2:$G198)),"")</f>
        <v/>
      </c>
      <c r="I198" s="106" t="str">
        <f t="shared" si="22"/>
        <v/>
      </c>
      <c r="J198" s="82"/>
      <c r="K198" s="82" t="str">
        <f t="shared" si="25"/>
        <v/>
      </c>
      <c r="L198" s="106" t="str">
        <f>IFERROR(SMALL(K$2:K$217,ROWS($K$2:K198)),"")</f>
        <v/>
      </c>
      <c r="M198" s="82" t="str">
        <f t="shared" si="23"/>
        <v/>
      </c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</row>
    <row r="199" spans="1:100" x14ac:dyDescent="0.25">
      <c r="A199" s="105">
        <f>ROWS(A$2:$B199)</f>
        <v>198</v>
      </c>
      <c r="E199" s="106" t="str">
        <f t="shared" si="24"/>
        <v>/</v>
      </c>
      <c r="F199" s="105">
        <f>ROWS($B$2:F199)</f>
        <v>198</v>
      </c>
      <c r="G199" s="106" t="str">
        <f t="shared" si="21"/>
        <v/>
      </c>
      <c r="H199" s="106" t="str">
        <f>IFERROR(SMALL(G$2:G$199,ROWS(G$2:$G199)),"")</f>
        <v/>
      </c>
      <c r="I199" s="106" t="str">
        <f t="shared" si="22"/>
        <v/>
      </c>
      <c r="J199" s="82"/>
      <c r="K199" s="82" t="str">
        <f t="shared" si="25"/>
        <v/>
      </c>
      <c r="L199" s="106" t="str">
        <f>IFERROR(SMALL(K$2:K$217,ROWS($K$2:K199)),"")</f>
        <v/>
      </c>
      <c r="M199" s="82" t="str">
        <f t="shared" si="23"/>
        <v/>
      </c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</row>
    <row r="200" spans="1:100" x14ac:dyDescent="0.25">
      <c r="A200" s="105">
        <f>ROWS(A$2:$B200)</f>
        <v>199</v>
      </c>
      <c r="E200" s="106" t="str">
        <f t="shared" ref="E200:E224" si="26">MID(TRIM(B200)&amp;"/"&amp;TRIM(C200),1,255)</f>
        <v>/</v>
      </c>
      <c r="F200" s="105">
        <f>ROWS($B$2:F200)</f>
        <v>199</v>
      </c>
      <c r="G200" s="106" t="str">
        <f t="shared" ref="G200:G224" si="27">IF(B200=B199,"",IF(LEN(B200)&lt;1,"",A200))</f>
        <v/>
      </c>
      <c r="H200" s="106" t="str">
        <f>IFERROR(SMALL(G$2:G$199,ROWS(G$2:$G200)),"")</f>
        <v/>
      </c>
      <c r="I200" s="106" t="str">
        <f t="shared" ref="I200:I224" si="28">IFERROR(VLOOKUP(H200,A:B,2,0),IF(H199&lt;&gt;"","&lt;Neu&gt;",""))</f>
        <v/>
      </c>
      <c r="J200" s="82"/>
      <c r="K200" s="82" t="str">
        <f t="shared" ref="K200:K224" si="29">IF(AND($J$2=B200,$J$2&lt;&gt;0),A200,"")</f>
        <v/>
      </c>
      <c r="L200" s="106" t="str">
        <f>IFERROR(SMALL(K$2:K$217,ROWS($K$2:K200)),"")</f>
        <v/>
      </c>
      <c r="M200" s="82" t="str">
        <f t="shared" ref="M200:M224" si="30">IFERROR(IF(VLOOKUP(L200,A:C,3,0)=0," ",VLOOKUP(L200,A:C,3,0)),IF(L199&lt;&gt;"","&lt;Neu&gt;",""))</f>
        <v/>
      </c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</row>
    <row r="201" spans="1:100" x14ac:dyDescent="0.25">
      <c r="A201" s="105">
        <f>ROWS(A$2:$B201)</f>
        <v>200</v>
      </c>
      <c r="E201" s="106" t="str">
        <f t="shared" si="26"/>
        <v>/</v>
      </c>
      <c r="F201" s="105">
        <f>ROWS($B$2:F201)</f>
        <v>200</v>
      </c>
      <c r="G201" s="106" t="str">
        <f t="shared" si="27"/>
        <v/>
      </c>
      <c r="H201" s="106" t="str">
        <f>IFERROR(SMALL(G$2:G$199,ROWS(G$2:$G201)),"")</f>
        <v/>
      </c>
      <c r="I201" s="106" t="str">
        <f t="shared" si="28"/>
        <v/>
      </c>
      <c r="J201" s="82"/>
      <c r="K201" s="82" t="str">
        <f t="shared" si="29"/>
        <v/>
      </c>
      <c r="L201" s="106" t="str">
        <f>IFERROR(SMALL(K$2:K$217,ROWS($K$2:K201)),"")</f>
        <v/>
      </c>
      <c r="M201" s="82" t="str">
        <f t="shared" si="30"/>
        <v/>
      </c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</row>
    <row r="202" spans="1:100" x14ac:dyDescent="0.25">
      <c r="A202" s="105">
        <f>ROWS(A$2:$B202)</f>
        <v>201</v>
      </c>
      <c r="E202" s="106" t="str">
        <f t="shared" si="26"/>
        <v>/</v>
      </c>
      <c r="F202" s="105">
        <f>ROWS($B$2:F202)</f>
        <v>201</v>
      </c>
      <c r="G202" s="106" t="str">
        <f t="shared" si="27"/>
        <v/>
      </c>
      <c r="H202" s="106" t="str">
        <f>IFERROR(SMALL(G$2:G$199,ROWS(G$2:$G202)),"")</f>
        <v/>
      </c>
      <c r="I202" s="106" t="str">
        <f t="shared" si="28"/>
        <v/>
      </c>
      <c r="J202" s="82"/>
      <c r="K202" s="82" t="str">
        <f t="shared" si="29"/>
        <v/>
      </c>
      <c r="L202" s="106" t="str">
        <f>IFERROR(SMALL(K$2:K$217,ROWS($K$2:K202)),"")</f>
        <v/>
      </c>
      <c r="M202" s="82" t="str">
        <f t="shared" si="30"/>
        <v/>
      </c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</row>
    <row r="203" spans="1:100" x14ac:dyDescent="0.25">
      <c r="A203" s="105">
        <f>ROWS(A$2:$B203)</f>
        <v>202</v>
      </c>
      <c r="E203" s="106" t="str">
        <f t="shared" si="26"/>
        <v>/</v>
      </c>
      <c r="F203" s="105">
        <f>ROWS($B$2:F203)</f>
        <v>202</v>
      </c>
      <c r="G203" s="106" t="str">
        <f t="shared" si="27"/>
        <v/>
      </c>
      <c r="H203" s="106" t="str">
        <f>IFERROR(SMALL(G$2:G$199,ROWS(G$2:$G203)),"")</f>
        <v/>
      </c>
      <c r="I203" s="106" t="str">
        <f t="shared" si="28"/>
        <v/>
      </c>
      <c r="J203" s="82"/>
      <c r="K203" s="82" t="str">
        <f t="shared" si="29"/>
        <v/>
      </c>
      <c r="L203" s="106" t="str">
        <f>IFERROR(SMALL(K$2:K$217,ROWS($K$2:K203)),"")</f>
        <v/>
      </c>
      <c r="M203" s="82" t="str">
        <f t="shared" si="30"/>
        <v/>
      </c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</row>
    <row r="204" spans="1:100" x14ac:dyDescent="0.25">
      <c r="A204" s="105">
        <f>ROWS(A$2:$B204)</f>
        <v>203</v>
      </c>
      <c r="E204" s="106" t="str">
        <f t="shared" si="26"/>
        <v>/</v>
      </c>
      <c r="F204" s="105">
        <f>ROWS($B$2:F204)</f>
        <v>203</v>
      </c>
      <c r="G204" s="106" t="str">
        <f t="shared" si="27"/>
        <v/>
      </c>
      <c r="H204" s="106" t="str">
        <f>IFERROR(SMALL(G$2:G$199,ROWS(G$2:$G204)),"")</f>
        <v/>
      </c>
      <c r="I204" s="106" t="str">
        <f t="shared" si="28"/>
        <v/>
      </c>
      <c r="J204" s="82"/>
      <c r="K204" s="82" t="str">
        <f t="shared" si="29"/>
        <v/>
      </c>
      <c r="L204" s="106" t="str">
        <f>IFERROR(SMALL(K$2:K$217,ROWS($K$2:K204)),"")</f>
        <v/>
      </c>
      <c r="M204" s="82" t="str">
        <f t="shared" si="30"/>
        <v/>
      </c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</row>
    <row r="205" spans="1:100" x14ac:dyDescent="0.25">
      <c r="A205" s="105">
        <f>ROWS(A$2:$B205)</f>
        <v>204</v>
      </c>
      <c r="E205" s="106" t="str">
        <f t="shared" si="26"/>
        <v>/</v>
      </c>
      <c r="F205" s="105">
        <f>ROWS($B$2:F205)</f>
        <v>204</v>
      </c>
      <c r="G205" s="106" t="str">
        <f t="shared" si="27"/>
        <v/>
      </c>
      <c r="H205" s="106" t="str">
        <f>IFERROR(SMALL(G$2:G$199,ROWS(G$2:$G205)),"")</f>
        <v/>
      </c>
      <c r="I205" s="106" t="str">
        <f t="shared" si="28"/>
        <v/>
      </c>
      <c r="J205" s="82"/>
      <c r="K205" s="82" t="str">
        <f t="shared" si="29"/>
        <v/>
      </c>
      <c r="L205" s="106" t="str">
        <f>IFERROR(SMALL(K$2:K$217,ROWS($K$2:K205)),"")</f>
        <v/>
      </c>
      <c r="M205" s="82" t="str">
        <f t="shared" si="30"/>
        <v/>
      </c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</row>
    <row r="206" spans="1:100" x14ac:dyDescent="0.25">
      <c r="A206" s="105">
        <f>ROWS(A$2:$B206)</f>
        <v>205</v>
      </c>
      <c r="E206" s="106" t="str">
        <f t="shared" si="26"/>
        <v>/</v>
      </c>
      <c r="F206" s="105">
        <f>ROWS($B$2:F206)</f>
        <v>205</v>
      </c>
      <c r="G206" s="106" t="str">
        <f t="shared" si="27"/>
        <v/>
      </c>
      <c r="H206" s="106" t="str">
        <f>IFERROR(SMALL(G$2:G$199,ROWS(G$2:$G206)),"")</f>
        <v/>
      </c>
      <c r="I206" s="106" t="str">
        <f t="shared" si="28"/>
        <v/>
      </c>
      <c r="J206" s="82"/>
      <c r="K206" s="82" t="str">
        <f t="shared" si="29"/>
        <v/>
      </c>
      <c r="L206" s="106" t="str">
        <f>IFERROR(SMALL(K$2:K$217,ROWS($K$2:K206)),"")</f>
        <v/>
      </c>
      <c r="M206" s="82" t="str">
        <f t="shared" si="30"/>
        <v/>
      </c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</row>
    <row r="207" spans="1:100" x14ac:dyDescent="0.25">
      <c r="A207" s="105">
        <f>ROWS(A$2:$B207)</f>
        <v>206</v>
      </c>
      <c r="E207" s="106" t="str">
        <f t="shared" si="26"/>
        <v>/</v>
      </c>
      <c r="F207" s="105">
        <f>ROWS($B$2:F207)</f>
        <v>206</v>
      </c>
      <c r="G207" s="106" t="str">
        <f t="shared" si="27"/>
        <v/>
      </c>
      <c r="H207" s="106" t="str">
        <f>IFERROR(SMALL(G$2:G$199,ROWS(G$2:$G207)),"")</f>
        <v/>
      </c>
      <c r="I207" s="106" t="str">
        <f t="shared" si="28"/>
        <v/>
      </c>
      <c r="J207" s="82"/>
      <c r="K207" s="82" t="str">
        <f t="shared" si="29"/>
        <v/>
      </c>
      <c r="L207" s="106" t="str">
        <f>IFERROR(SMALL(K$2:K$217,ROWS($K$2:K207)),"")</f>
        <v/>
      </c>
      <c r="M207" s="82" t="str">
        <f t="shared" si="30"/>
        <v/>
      </c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</row>
    <row r="208" spans="1:100" x14ac:dyDescent="0.25">
      <c r="A208" s="105">
        <f>ROWS(A$2:$B208)</f>
        <v>207</v>
      </c>
      <c r="E208" s="106" t="str">
        <f t="shared" si="26"/>
        <v>/</v>
      </c>
      <c r="F208" s="105">
        <f>ROWS($B$2:F208)</f>
        <v>207</v>
      </c>
      <c r="G208" s="106" t="str">
        <f t="shared" si="27"/>
        <v/>
      </c>
      <c r="H208" s="106" t="str">
        <f>IFERROR(SMALL(G$2:G$199,ROWS(G$2:$G208)),"")</f>
        <v/>
      </c>
      <c r="I208" s="106" t="str">
        <f t="shared" si="28"/>
        <v/>
      </c>
      <c r="J208" s="82"/>
      <c r="K208" s="82" t="str">
        <f t="shared" si="29"/>
        <v/>
      </c>
      <c r="L208" s="106" t="str">
        <f>IFERROR(SMALL(K$2:K$217,ROWS($K$2:K208)),"")</f>
        <v/>
      </c>
      <c r="M208" s="82" t="str">
        <f t="shared" si="30"/>
        <v/>
      </c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</row>
    <row r="209" spans="1:100" x14ac:dyDescent="0.25">
      <c r="A209" s="105">
        <f>ROWS(A$2:$B209)</f>
        <v>208</v>
      </c>
      <c r="E209" s="106" t="str">
        <f t="shared" si="26"/>
        <v>/</v>
      </c>
      <c r="F209" s="105">
        <f>ROWS($B$2:F209)</f>
        <v>208</v>
      </c>
      <c r="G209" s="106" t="str">
        <f t="shared" si="27"/>
        <v/>
      </c>
      <c r="H209" s="106" t="str">
        <f>IFERROR(SMALL(G$2:G$199,ROWS(G$2:$G209)),"")</f>
        <v/>
      </c>
      <c r="I209" s="106" t="str">
        <f t="shared" si="28"/>
        <v/>
      </c>
      <c r="J209" s="82"/>
      <c r="K209" s="82" t="str">
        <f t="shared" si="29"/>
        <v/>
      </c>
      <c r="L209" s="106" t="str">
        <f>IFERROR(SMALL(K$2:K$217,ROWS($K$2:K209)),"")</f>
        <v/>
      </c>
      <c r="M209" s="82" t="str">
        <f t="shared" si="30"/>
        <v/>
      </c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</row>
    <row r="210" spans="1:100" x14ac:dyDescent="0.25">
      <c r="A210" s="105">
        <f>ROWS(A$2:$B210)</f>
        <v>209</v>
      </c>
      <c r="E210" s="106" t="str">
        <f t="shared" si="26"/>
        <v>/</v>
      </c>
      <c r="F210" s="105">
        <f>ROWS($B$2:F210)</f>
        <v>209</v>
      </c>
      <c r="G210" s="106" t="str">
        <f t="shared" si="27"/>
        <v/>
      </c>
      <c r="H210" s="106" t="str">
        <f>IFERROR(SMALL(G$2:G$199,ROWS(G$2:$G210)),"")</f>
        <v/>
      </c>
      <c r="I210" s="106" t="str">
        <f t="shared" si="28"/>
        <v/>
      </c>
      <c r="J210" s="82"/>
      <c r="K210" s="82" t="str">
        <f t="shared" si="29"/>
        <v/>
      </c>
      <c r="L210" s="106" t="str">
        <f>IFERROR(SMALL(K$2:K$217,ROWS($K$2:K210)),"")</f>
        <v/>
      </c>
      <c r="M210" s="82" t="str">
        <f t="shared" si="30"/>
        <v/>
      </c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</row>
    <row r="211" spans="1:100" x14ac:dyDescent="0.25">
      <c r="A211" s="105">
        <f>ROWS(A$2:$B211)</f>
        <v>210</v>
      </c>
      <c r="E211" s="106" t="str">
        <f t="shared" si="26"/>
        <v>/</v>
      </c>
      <c r="F211" s="105">
        <f>ROWS($B$2:F211)</f>
        <v>210</v>
      </c>
      <c r="G211" s="106" t="str">
        <f t="shared" si="27"/>
        <v/>
      </c>
      <c r="H211" s="106" t="str">
        <f>IFERROR(SMALL(G$2:G$199,ROWS(G$2:$G211)),"")</f>
        <v/>
      </c>
      <c r="I211" s="106" t="str">
        <f t="shared" si="28"/>
        <v/>
      </c>
      <c r="J211" s="82"/>
      <c r="K211" s="82" t="str">
        <f t="shared" si="29"/>
        <v/>
      </c>
      <c r="L211" s="106" t="str">
        <f>IFERROR(SMALL(K$2:K$217,ROWS($K$2:K211)),"")</f>
        <v/>
      </c>
      <c r="M211" s="82" t="str">
        <f t="shared" si="30"/>
        <v/>
      </c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</row>
    <row r="212" spans="1:100" x14ac:dyDescent="0.25">
      <c r="A212" s="105">
        <f>ROWS(A$2:$B212)</f>
        <v>211</v>
      </c>
      <c r="E212" s="106" t="str">
        <f t="shared" si="26"/>
        <v>/</v>
      </c>
      <c r="F212" s="105">
        <f>ROWS($B$2:F212)</f>
        <v>211</v>
      </c>
      <c r="G212" s="106" t="str">
        <f t="shared" si="27"/>
        <v/>
      </c>
      <c r="H212" s="106" t="str">
        <f>IFERROR(SMALL(G$2:G$199,ROWS(G$2:$G212)),"")</f>
        <v/>
      </c>
      <c r="I212" s="106" t="str">
        <f t="shared" si="28"/>
        <v/>
      </c>
      <c r="J212" s="82"/>
      <c r="K212" s="82" t="str">
        <f t="shared" si="29"/>
        <v/>
      </c>
      <c r="L212" s="106" t="str">
        <f>IFERROR(SMALL(K$2:K$217,ROWS($K$2:K212)),"")</f>
        <v/>
      </c>
      <c r="M212" s="82" t="str">
        <f t="shared" si="30"/>
        <v/>
      </c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</row>
    <row r="213" spans="1:100" x14ac:dyDescent="0.25">
      <c r="A213" s="105">
        <f>ROWS(A$2:$B213)</f>
        <v>212</v>
      </c>
      <c r="E213" s="106" t="str">
        <f t="shared" si="26"/>
        <v>/</v>
      </c>
      <c r="F213" s="105">
        <f>ROWS($B$2:F213)</f>
        <v>212</v>
      </c>
      <c r="G213" s="106" t="str">
        <f t="shared" si="27"/>
        <v/>
      </c>
      <c r="H213" s="106" t="str">
        <f>IFERROR(SMALL(G$2:G$199,ROWS(G$2:$G213)),"")</f>
        <v/>
      </c>
      <c r="I213" s="106" t="str">
        <f t="shared" si="28"/>
        <v/>
      </c>
      <c r="J213" s="82"/>
      <c r="K213" s="82" t="str">
        <f t="shared" si="29"/>
        <v/>
      </c>
      <c r="L213" s="106" t="str">
        <f>IFERROR(SMALL(K$2:K$217,ROWS($K$2:K213)),"")</f>
        <v/>
      </c>
      <c r="M213" s="82" t="str">
        <f t="shared" si="30"/>
        <v/>
      </c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</row>
    <row r="214" spans="1:100" x14ac:dyDescent="0.25">
      <c r="A214" s="105">
        <f>ROWS(A$2:$B214)</f>
        <v>213</v>
      </c>
      <c r="E214" s="106" t="str">
        <f t="shared" si="26"/>
        <v>/</v>
      </c>
      <c r="F214" s="105">
        <f>ROWS($B$2:F214)</f>
        <v>213</v>
      </c>
      <c r="G214" s="106" t="str">
        <f t="shared" si="27"/>
        <v/>
      </c>
      <c r="H214" s="106" t="str">
        <f>IFERROR(SMALL(G$2:G$199,ROWS(G$2:$G214)),"")</f>
        <v/>
      </c>
      <c r="I214" s="106" t="str">
        <f t="shared" si="28"/>
        <v/>
      </c>
      <c r="J214" s="82"/>
      <c r="K214" s="82" t="str">
        <f t="shared" si="29"/>
        <v/>
      </c>
      <c r="L214" s="106" t="str">
        <f>IFERROR(SMALL(K$2:K$217,ROWS($K$2:K214)),"")</f>
        <v/>
      </c>
      <c r="M214" s="82" t="str">
        <f t="shared" si="30"/>
        <v/>
      </c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</row>
    <row r="215" spans="1:100" x14ac:dyDescent="0.25">
      <c r="A215" s="105">
        <f>ROWS(A$2:$B215)</f>
        <v>214</v>
      </c>
      <c r="E215" s="106" t="str">
        <f t="shared" si="26"/>
        <v>/</v>
      </c>
      <c r="F215" s="105">
        <f>ROWS($B$2:F215)</f>
        <v>214</v>
      </c>
      <c r="G215" s="106" t="str">
        <f t="shared" si="27"/>
        <v/>
      </c>
      <c r="H215" s="106" t="str">
        <f>IFERROR(SMALL(G$2:G$199,ROWS(G$2:$G215)),"")</f>
        <v/>
      </c>
      <c r="I215" s="106" t="str">
        <f t="shared" si="28"/>
        <v/>
      </c>
      <c r="J215" s="82"/>
      <c r="K215" s="82" t="str">
        <f t="shared" si="29"/>
        <v/>
      </c>
      <c r="L215" s="106" t="str">
        <f>IFERROR(SMALL(K$2:K$217,ROWS($K$2:K215)),"")</f>
        <v/>
      </c>
      <c r="M215" s="82" t="str">
        <f t="shared" si="30"/>
        <v/>
      </c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</row>
    <row r="216" spans="1:100" x14ac:dyDescent="0.25">
      <c r="A216" s="105">
        <f>ROWS(A$2:$B216)</f>
        <v>215</v>
      </c>
      <c r="E216" s="106" t="str">
        <f t="shared" si="26"/>
        <v>/</v>
      </c>
      <c r="F216" s="105">
        <f>ROWS($B$2:F216)</f>
        <v>215</v>
      </c>
      <c r="G216" s="106" t="str">
        <f t="shared" si="27"/>
        <v/>
      </c>
      <c r="H216" s="106" t="str">
        <f>IFERROR(SMALL(G$2:G$199,ROWS(G$2:$G216)),"")</f>
        <v/>
      </c>
      <c r="I216" s="106" t="str">
        <f t="shared" si="28"/>
        <v/>
      </c>
      <c r="J216" s="82"/>
      <c r="K216" s="82" t="str">
        <f t="shared" si="29"/>
        <v/>
      </c>
      <c r="L216" s="106" t="str">
        <f>IFERROR(SMALL(K$2:K$217,ROWS($K$2:K216)),"")</f>
        <v/>
      </c>
      <c r="M216" s="82" t="str">
        <f t="shared" si="30"/>
        <v/>
      </c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</row>
    <row r="217" spans="1:100" x14ac:dyDescent="0.25">
      <c r="A217" s="105">
        <f>ROWS(A$2:$B217)</f>
        <v>216</v>
      </c>
      <c r="E217" s="106" t="str">
        <f t="shared" si="26"/>
        <v>/</v>
      </c>
      <c r="F217" s="105">
        <f>ROWS($B$2:F217)</f>
        <v>216</v>
      </c>
      <c r="G217" s="106" t="str">
        <f t="shared" si="27"/>
        <v/>
      </c>
      <c r="H217" s="106" t="str">
        <f>IFERROR(SMALL(G$2:G$199,ROWS(G$2:$G217)),"")</f>
        <v/>
      </c>
      <c r="I217" s="106" t="str">
        <f t="shared" si="28"/>
        <v/>
      </c>
      <c r="J217" s="82"/>
      <c r="K217" s="82" t="str">
        <f t="shared" si="29"/>
        <v/>
      </c>
      <c r="L217" s="106" t="str">
        <f>IFERROR(SMALL(K$2:K$217,ROWS($K$2:K217)),"")</f>
        <v/>
      </c>
      <c r="M217" s="82" t="str">
        <f t="shared" si="30"/>
        <v/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</row>
    <row r="218" spans="1:100" x14ac:dyDescent="0.25">
      <c r="A218" s="105">
        <f>ROWS(A$2:$B218)</f>
        <v>217</v>
      </c>
      <c r="E218" s="106" t="str">
        <f t="shared" si="26"/>
        <v>/</v>
      </c>
      <c r="F218" s="105">
        <f>ROWS($B$2:F218)</f>
        <v>217</v>
      </c>
      <c r="G218" s="106" t="str">
        <f t="shared" si="27"/>
        <v/>
      </c>
      <c r="H218" s="106" t="str">
        <f>IFERROR(SMALL(G$2:G$199,ROWS(G$2:$G218)),"")</f>
        <v/>
      </c>
      <c r="I218" s="106" t="str">
        <f t="shared" si="28"/>
        <v/>
      </c>
      <c r="J218" s="82"/>
      <c r="K218" s="82" t="str">
        <f t="shared" si="29"/>
        <v/>
      </c>
      <c r="L218" s="106" t="str">
        <f>IFERROR(SMALL(K$2:K$198,ROWS($K$2:K218)),"")</f>
        <v/>
      </c>
      <c r="M218" s="82" t="str">
        <f t="shared" si="30"/>
        <v/>
      </c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</row>
    <row r="219" spans="1:100" x14ac:dyDescent="0.25">
      <c r="A219" s="105">
        <f>ROWS(A$2:$B219)</f>
        <v>218</v>
      </c>
      <c r="E219" s="106" t="str">
        <f t="shared" si="26"/>
        <v>/</v>
      </c>
      <c r="F219" s="105">
        <f>ROWS($B$2:F219)</f>
        <v>218</v>
      </c>
      <c r="G219" s="106" t="str">
        <f t="shared" si="27"/>
        <v/>
      </c>
      <c r="H219" s="106" t="str">
        <f>IFERROR(SMALL(G$2:G$199,ROWS(G$2:$G219)),"")</f>
        <v/>
      </c>
      <c r="I219" s="106" t="str">
        <f t="shared" si="28"/>
        <v/>
      </c>
      <c r="J219" s="82"/>
      <c r="K219" s="82" t="str">
        <f t="shared" si="29"/>
        <v/>
      </c>
      <c r="L219" s="106" t="str">
        <f>IFERROR(SMALL(K$2:K$198,ROWS($K$2:K219)),"")</f>
        <v/>
      </c>
      <c r="M219" s="82" t="str">
        <f t="shared" si="30"/>
        <v/>
      </c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</row>
    <row r="220" spans="1:100" x14ac:dyDescent="0.25">
      <c r="A220" s="105">
        <f>ROWS(A$2:$B220)</f>
        <v>219</v>
      </c>
      <c r="E220" s="106" t="str">
        <f t="shared" si="26"/>
        <v>/</v>
      </c>
      <c r="F220" s="105">
        <f>ROWS($B$2:F220)</f>
        <v>219</v>
      </c>
      <c r="G220" s="106" t="str">
        <f t="shared" si="27"/>
        <v/>
      </c>
      <c r="H220" s="106" t="str">
        <f>IFERROR(SMALL(G$2:G$199,ROWS(G$2:$G220)),"")</f>
        <v/>
      </c>
      <c r="I220" s="106" t="str">
        <f t="shared" si="28"/>
        <v/>
      </c>
      <c r="J220" s="82"/>
      <c r="K220" s="82" t="str">
        <f t="shared" si="29"/>
        <v/>
      </c>
      <c r="L220" s="106" t="str">
        <f>IFERROR(SMALL(K$2:K$198,ROWS($K$2:K220)),"")</f>
        <v/>
      </c>
      <c r="M220" s="82" t="str">
        <f t="shared" si="30"/>
        <v/>
      </c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</row>
    <row r="221" spans="1:100" x14ac:dyDescent="0.25">
      <c r="A221" s="105">
        <f>ROWS(A$2:$B221)</f>
        <v>220</v>
      </c>
      <c r="E221" s="106" t="str">
        <f t="shared" si="26"/>
        <v>/</v>
      </c>
      <c r="F221" s="105">
        <f>ROWS($B$2:F221)</f>
        <v>220</v>
      </c>
      <c r="G221" s="106" t="str">
        <f t="shared" si="27"/>
        <v/>
      </c>
      <c r="H221" s="106" t="str">
        <f>IFERROR(SMALL(G$2:G$199,ROWS(G$2:$G221)),"")</f>
        <v/>
      </c>
      <c r="I221" s="106" t="str">
        <f t="shared" si="28"/>
        <v/>
      </c>
      <c r="J221" s="82"/>
      <c r="K221" s="82" t="str">
        <f t="shared" si="29"/>
        <v/>
      </c>
      <c r="L221" s="106" t="str">
        <f>IFERROR(SMALL(K$2:K$198,ROWS($K$2:K221)),"")</f>
        <v/>
      </c>
      <c r="M221" s="82" t="str">
        <f t="shared" si="30"/>
        <v/>
      </c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</row>
    <row r="222" spans="1:100" x14ac:dyDescent="0.25">
      <c r="A222" s="105">
        <f>ROWS(A$2:$B222)</f>
        <v>221</v>
      </c>
      <c r="E222" s="106" t="str">
        <f t="shared" si="26"/>
        <v>/</v>
      </c>
      <c r="F222" s="105">
        <f>ROWS($B$2:F222)</f>
        <v>221</v>
      </c>
      <c r="G222" s="106" t="str">
        <f t="shared" si="27"/>
        <v/>
      </c>
      <c r="H222" s="106" t="str">
        <f>IFERROR(SMALL(G$2:G$199,ROWS(G$2:$G222)),"")</f>
        <v/>
      </c>
      <c r="I222" s="106" t="str">
        <f t="shared" si="28"/>
        <v/>
      </c>
      <c r="J222" s="82"/>
      <c r="K222" s="82" t="str">
        <f t="shared" si="29"/>
        <v/>
      </c>
      <c r="L222" s="106" t="str">
        <f>IFERROR(SMALL(K$2:K$198,ROWS($K$2:K222)),"")</f>
        <v/>
      </c>
      <c r="M222" s="82" t="str">
        <f t="shared" si="30"/>
        <v/>
      </c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</row>
    <row r="223" spans="1:100" x14ac:dyDescent="0.25">
      <c r="A223" s="105">
        <f>ROWS(A$2:$B223)</f>
        <v>222</v>
      </c>
      <c r="E223" s="106" t="str">
        <f t="shared" si="26"/>
        <v>/</v>
      </c>
      <c r="F223" s="105">
        <f>ROWS($B$2:F223)</f>
        <v>222</v>
      </c>
      <c r="G223" s="106" t="str">
        <f t="shared" si="27"/>
        <v/>
      </c>
      <c r="H223" s="106" t="str">
        <f>IFERROR(SMALL(G$2:G$199,ROWS(G$2:$G223)),"")</f>
        <v/>
      </c>
      <c r="I223" s="106" t="str">
        <f t="shared" si="28"/>
        <v/>
      </c>
      <c r="J223" s="82"/>
      <c r="K223" s="82" t="str">
        <f t="shared" si="29"/>
        <v/>
      </c>
      <c r="L223" s="106" t="str">
        <f>IFERROR(SMALL(K$2:K$198,ROWS($K$2:K223)),"")</f>
        <v/>
      </c>
      <c r="M223" s="82" t="str">
        <f t="shared" si="30"/>
        <v/>
      </c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</row>
    <row r="224" spans="1:100" x14ac:dyDescent="0.25">
      <c r="A224" s="105">
        <f>ROWS(A$2:$B224)</f>
        <v>223</v>
      </c>
      <c r="E224" s="106" t="str">
        <f t="shared" si="26"/>
        <v>/</v>
      </c>
      <c r="F224" s="105">
        <f>ROWS($B$2:F224)</f>
        <v>223</v>
      </c>
      <c r="G224" s="106" t="str">
        <f t="shared" si="27"/>
        <v/>
      </c>
      <c r="H224" s="106" t="str">
        <f>IFERROR(SMALL(G$2:G$199,ROWS(G$2:$G224)),"")</f>
        <v/>
      </c>
      <c r="I224" s="106" t="str">
        <f t="shared" si="28"/>
        <v/>
      </c>
      <c r="J224" s="82"/>
      <c r="K224" s="82" t="str">
        <f t="shared" si="29"/>
        <v/>
      </c>
      <c r="L224" s="106" t="str">
        <f>IFERROR(SMALL(K$2:K$198,ROWS($K$2:K224)),"")</f>
        <v/>
      </c>
      <c r="M224" s="82" t="str">
        <f t="shared" si="30"/>
        <v/>
      </c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</row>
    <row r="225" spans="1:100" s="113" customFormat="1" x14ac:dyDescent="0.25">
      <c r="A225" s="153"/>
      <c r="B225" s="112" t="s">
        <v>202</v>
      </c>
      <c r="C225" s="153"/>
      <c r="D225" s="153"/>
      <c r="E225" s="153"/>
      <c r="F225" s="153"/>
      <c r="G225" s="153"/>
    </row>
    <row r="226" spans="1:100" x14ac:dyDescent="0.25"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</row>
    <row r="227" spans="1:100" x14ac:dyDescent="0.25"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</row>
    <row r="228" spans="1:100" x14ac:dyDescent="0.25"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</row>
    <row r="229" spans="1:100" x14ac:dyDescent="0.25"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</row>
    <row r="230" spans="1:100" x14ac:dyDescent="0.25"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</row>
    <row r="231" spans="1:100" x14ac:dyDescent="0.25"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</row>
    <row r="232" spans="1:100" x14ac:dyDescent="0.25"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</row>
    <row r="233" spans="1:100" x14ac:dyDescent="0.25"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</row>
    <row r="234" spans="1:100" x14ac:dyDescent="0.25"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</row>
    <row r="235" spans="1:100" x14ac:dyDescent="0.25"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</row>
    <row r="236" spans="1:100" x14ac:dyDescent="0.25"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</row>
    <row r="237" spans="1:100" x14ac:dyDescent="0.25"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</row>
    <row r="238" spans="1:100" x14ac:dyDescent="0.25"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</row>
    <row r="239" spans="1:100" x14ac:dyDescent="0.25"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</row>
    <row r="240" spans="1:100" x14ac:dyDescent="0.25"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</row>
    <row r="241" spans="8:100" x14ac:dyDescent="0.25"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</row>
    <row r="242" spans="8:100" x14ac:dyDescent="0.25"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</row>
    <row r="243" spans="8:100" x14ac:dyDescent="0.25"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</row>
    <row r="244" spans="8:100" x14ac:dyDescent="0.25"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</row>
    <row r="245" spans="8:100" x14ac:dyDescent="0.25"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</row>
    <row r="246" spans="8:100" x14ac:dyDescent="0.25"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</row>
    <row r="247" spans="8:100" x14ac:dyDescent="0.25"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</row>
    <row r="248" spans="8:100" x14ac:dyDescent="0.25"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</row>
    <row r="249" spans="8:100" x14ac:dyDescent="0.25"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</row>
    <row r="250" spans="8:100" x14ac:dyDescent="0.25"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</row>
    <row r="251" spans="8:100" x14ac:dyDescent="0.25"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</row>
    <row r="252" spans="8:100" x14ac:dyDescent="0.25"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</row>
    <row r="253" spans="8:100" x14ac:dyDescent="0.25"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</row>
    <row r="254" spans="8:100" x14ac:dyDescent="0.25"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</row>
    <row r="255" spans="8:100" x14ac:dyDescent="0.25"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</row>
    <row r="256" spans="8:100" x14ac:dyDescent="0.25"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</row>
    <row r="257" spans="8:100" x14ac:dyDescent="0.25"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</row>
    <row r="258" spans="8:100" x14ac:dyDescent="0.25"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</row>
    <row r="259" spans="8:100" x14ac:dyDescent="0.25"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</row>
    <row r="260" spans="8:100" x14ac:dyDescent="0.25"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</row>
    <row r="261" spans="8:100" x14ac:dyDescent="0.25"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</row>
    <row r="262" spans="8:100" x14ac:dyDescent="0.25"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</row>
    <row r="263" spans="8:100" x14ac:dyDescent="0.25"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</row>
    <row r="264" spans="8:100" x14ac:dyDescent="0.25"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</row>
    <row r="265" spans="8:100" x14ac:dyDescent="0.25"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</row>
    <row r="266" spans="8:100" x14ac:dyDescent="0.25"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</row>
    <row r="267" spans="8:100" x14ac:dyDescent="0.25"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</row>
    <row r="268" spans="8:100" x14ac:dyDescent="0.25"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</row>
    <row r="269" spans="8:100" x14ac:dyDescent="0.25"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</row>
    <row r="270" spans="8:100" x14ac:dyDescent="0.25"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</row>
    <row r="271" spans="8:100" x14ac:dyDescent="0.25"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</row>
    <row r="272" spans="8:100" x14ac:dyDescent="0.25"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</row>
    <row r="273" spans="8:100" x14ac:dyDescent="0.25"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</row>
    <row r="274" spans="8:100" x14ac:dyDescent="0.25"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</row>
    <row r="275" spans="8:100" x14ac:dyDescent="0.25"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</row>
    <row r="276" spans="8:100" x14ac:dyDescent="0.25"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</row>
    <row r="277" spans="8:100" x14ac:dyDescent="0.25"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</row>
    <row r="278" spans="8:100" x14ac:dyDescent="0.25"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</row>
    <row r="279" spans="8:100" x14ac:dyDescent="0.25"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</row>
    <row r="280" spans="8:100" x14ac:dyDescent="0.25"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</row>
    <row r="281" spans="8:100" x14ac:dyDescent="0.25"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</row>
    <row r="282" spans="8:100" x14ac:dyDescent="0.25"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</row>
    <row r="283" spans="8:100" x14ac:dyDescent="0.25"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</row>
    <row r="284" spans="8:100" x14ac:dyDescent="0.25"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</row>
    <row r="285" spans="8:100" x14ac:dyDescent="0.25"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</row>
    <row r="286" spans="8:100" x14ac:dyDescent="0.25"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</row>
    <row r="287" spans="8:100" x14ac:dyDescent="0.25"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</row>
    <row r="288" spans="8:100" x14ac:dyDescent="0.25"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</row>
    <row r="289" spans="8:100" x14ac:dyDescent="0.25"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</row>
    <row r="290" spans="8:100" x14ac:dyDescent="0.25"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</row>
    <row r="291" spans="8:100" x14ac:dyDescent="0.25"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</row>
    <row r="292" spans="8:100" x14ac:dyDescent="0.25"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</row>
    <row r="293" spans="8:100" x14ac:dyDescent="0.25"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</row>
    <row r="294" spans="8:100" x14ac:dyDescent="0.25"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  <c r="CQ294" s="82"/>
      <c r="CR294" s="82"/>
      <c r="CS294" s="82"/>
      <c r="CT294" s="82"/>
      <c r="CU294" s="82"/>
      <c r="CV294" s="82"/>
    </row>
    <row r="295" spans="8:100" x14ac:dyDescent="0.25"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</row>
    <row r="296" spans="8:100" x14ac:dyDescent="0.25"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</row>
    <row r="297" spans="8:100" x14ac:dyDescent="0.25"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</row>
    <row r="298" spans="8:100" x14ac:dyDescent="0.25"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</row>
    <row r="299" spans="8:100" x14ac:dyDescent="0.25"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  <c r="CQ299" s="82"/>
      <c r="CR299" s="82"/>
      <c r="CS299" s="82"/>
      <c r="CT299" s="82"/>
      <c r="CU299" s="82"/>
      <c r="CV299" s="82"/>
    </row>
    <row r="300" spans="8:100" x14ac:dyDescent="0.25"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</row>
    <row r="301" spans="8:100" x14ac:dyDescent="0.25"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</row>
    <row r="302" spans="8:100" x14ac:dyDescent="0.25"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</row>
    <row r="303" spans="8:100" x14ac:dyDescent="0.25"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</row>
    <row r="304" spans="8:100" x14ac:dyDescent="0.25"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</row>
    <row r="305" spans="8:100" x14ac:dyDescent="0.25"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</row>
    <row r="306" spans="8:100" x14ac:dyDescent="0.25"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</row>
    <row r="307" spans="8:100" x14ac:dyDescent="0.25"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</row>
    <row r="308" spans="8:100" x14ac:dyDescent="0.25"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</row>
    <row r="309" spans="8:100" x14ac:dyDescent="0.25"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</row>
    <row r="310" spans="8:100" x14ac:dyDescent="0.25"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</row>
    <row r="311" spans="8:100" x14ac:dyDescent="0.25"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</row>
    <row r="312" spans="8:100" x14ac:dyDescent="0.25"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</row>
    <row r="313" spans="8:100" x14ac:dyDescent="0.25"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</row>
    <row r="314" spans="8:100" x14ac:dyDescent="0.25"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</row>
    <row r="315" spans="8:100" x14ac:dyDescent="0.25"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</row>
    <row r="316" spans="8:100" x14ac:dyDescent="0.25"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</row>
    <row r="317" spans="8:100" x14ac:dyDescent="0.25"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</row>
    <row r="318" spans="8:100" x14ac:dyDescent="0.25"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</row>
    <row r="319" spans="8:100" x14ac:dyDescent="0.25"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</row>
    <row r="320" spans="8:100" x14ac:dyDescent="0.25"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</row>
    <row r="321" spans="8:100" x14ac:dyDescent="0.25"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</row>
    <row r="322" spans="8:100" x14ac:dyDescent="0.25"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</row>
    <row r="323" spans="8:100" x14ac:dyDescent="0.25"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</row>
    <row r="324" spans="8:100" x14ac:dyDescent="0.25"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</row>
    <row r="325" spans="8:100" x14ac:dyDescent="0.25"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</row>
    <row r="326" spans="8:100" x14ac:dyDescent="0.25"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</row>
    <row r="327" spans="8:100" x14ac:dyDescent="0.25"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</row>
    <row r="328" spans="8:100" x14ac:dyDescent="0.25"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</row>
    <row r="329" spans="8:100" x14ac:dyDescent="0.25"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</row>
    <row r="330" spans="8:100" x14ac:dyDescent="0.25"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</row>
    <row r="331" spans="8:100" x14ac:dyDescent="0.25"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</row>
    <row r="332" spans="8:100" x14ac:dyDescent="0.25"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</row>
    <row r="333" spans="8:100" x14ac:dyDescent="0.25"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</row>
    <row r="334" spans="8:100" x14ac:dyDescent="0.25"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</row>
    <row r="335" spans="8:100" x14ac:dyDescent="0.25"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</row>
    <row r="336" spans="8:100" x14ac:dyDescent="0.25"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</row>
    <row r="337" spans="8:100" x14ac:dyDescent="0.25"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</row>
    <row r="338" spans="8:100" x14ac:dyDescent="0.25"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</row>
    <row r="339" spans="8:100" x14ac:dyDescent="0.25"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</row>
    <row r="340" spans="8:100" x14ac:dyDescent="0.25"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</row>
    <row r="341" spans="8:100" x14ac:dyDescent="0.25"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  <c r="CQ341" s="82"/>
      <c r="CR341" s="82"/>
      <c r="CS341" s="82"/>
      <c r="CT341" s="82"/>
      <c r="CU341" s="82"/>
      <c r="CV341" s="82"/>
    </row>
    <row r="342" spans="8:100" x14ac:dyDescent="0.25"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</row>
    <row r="343" spans="8:100" x14ac:dyDescent="0.25"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</row>
    <row r="344" spans="8:100" x14ac:dyDescent="0.25"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</row>
    <row r="345" spans="8:100" x14ac:dyDescent="0.25"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</row>
    <row r="346" spans="8:100" x14ac:dyDescent="0.25"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  <c r="CQ346" s="82"/>
      <c r="CR346" s="82"/>
      <c r="CS346" s="82"/>
      <c r="CT346" s="82"/>
      <c r="CU346" s="82"/>
      <c r="CV346" s="82"/>
    </row>
    <row r="347" spans="8:100" x14ac:dyDescent="0.25"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</row>
    <row r="348" spans="8:100" x14ac:dyDescent="0.25"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</row>
    <row r="349" spans="8:100" x14ac:dyDescent="0.25"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</row>
    <row r="350" spans="8:100" x14ac:dyDescent="0.25"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</row>
    <row r="351" spans="8:100" x14ac:dyDescent="0.25"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  <c r="CQ351" s="82"/>
      <c r="CR351" s="82"/>
      <c r="CS351" s="82"/>
      <c r="CT351" s="82"/>
      <c r="CU351" s="82"/>
      <c r="CV351" s="82"/>
    </row>
    <row r="352" spans="8:100" x14ac:dyDescent="0.25"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</row>
    <row r="353" spans="8:100" x14ac:dyDescent="0.25"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</row>
    <row r="354" spans="8:100" x14ac:dyDescent="0.25"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</row>
    <row r="355" spans="8:100" x14ac:dyDescent="0.25"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</row>
    <row r="356" spans="8:100" x14ac:dyDescent="0.25"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  <c r="CQ356" s="82"/>
      <c r="CR356" s="82"/>
      <c r="CS356" s="82"/>
      <c r="CT356" s="82"/>
      <c r="CU356" s="82"/>
      <c r="CV356" s="82"/>
    </row>
    <row r="357" spans="8:100" x14ac:dyDescent="0.25"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</row>
    <row r="358" spans="8:100" x14ac:dyDescent="0.25"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</row>
    <row r="359" spans="8:100" x14ac:dyDescent="0.25"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</row>
    <row r="360" spans="8:100" x14ac:dyDescent="0.25"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</row>
    <row r="361" spans="8:100" x14ac:dyDescent="0.25"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82"/>
      <c r="CV361" s="82"/>
    </row>
    <row r="362" spans="8:100" x14ac:dyDescent="0.25"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</row>
    <row r="363" spans="8:100" x14ac:dyDescent="0.25"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</row>
    <row r="364" spans="8:100" x14ac:dyDescent="0.25"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</row>
    <row r="365" spans="8:100" x14ac:dyDescent="0.25"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</row>
    <row r="366" spans="8:100" x14ac:dyDescent="0.25"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  <c r="CQ366" s="82"/>
      <c r="CR366" s="82"/>
      <c r="CS366" s="82"/>
      <c r="CT366" s="82"/>
      <c r="CU366" s="82"/>
      <c r="CV366" s="82"/>
    </row>
    <row r="367" spans="8:100" x14ac:dyDescent="0.25"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</row>
    <row r="368" spans="8:100" x14ac:dyDescent="0.25"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</row>
    <row r="369" spans="8:100" x14ac:dyDescent="0.25"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</row>
    <row r="370" spans="8:100" x14ac:dyDescent="0.25"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</row>
    <row r="371" spans="8:100" x14ac:dyDescent="0.25"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  <c r="CQ371" s="82"/>
      <c r="CR371" s="82"/>
      <c r="CS371" s="82"/>
      <c r="CT371" s="82"/>
      <c r="CU371" s="82"/>
      <c r="CV371" s="82"/>
    </row>
    <row r="372" spans="8:100" x14ac:dyDescent="0.25"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</row>
    <row r="373" spans="8:100" x14ac:dyDescent="0.25"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</row>
    <row r="374" spans="8:100" x14ac:dyDescent="0.25"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</row>
    <row r="375" spans="8:100" x14ac:dyDescent="0.25"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</row>
    <row r="376" spans="8:100" x14ac:dyDescent="0.25"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</row>
    <row r="377" spans="8:100" x14ac:dyDescent="0.25"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</row>
    <row r="378" spans="8:100" x14ac:dyDescent="0.25"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</row>
    <row r="379" spans="8:100" x14ac:dyDescent="0.25"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</row>
    <row r="380" spans="8:100" x14ac:dyDescent="0.25"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</row>
    <row r="381" spans="8:100" x14ac:dyDescent="0.25"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</row>
    <row r="382" spans="8:100" x14ac:dyDescent="0.25"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</row>
    <row r="383" spans="8:100" x14ac:dyDescent="0.25"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</row>
    <row r="384" spans="8:100" x14ac:dyDescent="0.25"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</row>
    <row r="385" spans="8:100" x14ac:dyDescent="0.25"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</row>
    <row r="386" spans="8:100" x14ac:dyDescent="0.25"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</row>
    <row r="387" spans="8:100" x14ac:dyDescent="0.25"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</row>
    <row r="388" spans="8:100" x14ac:dyDescent="0.25"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</row>
    <row r="389" spans="8:100" x14ac:dyDescent="0.25"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</row>
    <row r="390" spans="8:100" x14ac:dyDescent="0.25"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</row>
    <row r="391" spans="8:100" x14ac:dyDescent="0.25"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  <c r="CQ391" s="82"/>
      <c r="CR391" s="82"/>
      <c r="CS391" s="82"/>
      <c r="CT391" s="82"/>
      <c r="CU391" s="82"/>
      <c r="CV391" s="82"/>
    </row>
    <row r="392" spans="8:100" x14ac:dyDescent="0.25"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</row>
    <row r="393" spans="8:100" x14ac:dyDescent="0.25"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</row>
    <row r="394" spans="8:100" x14ac:dyDescent="0.25"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</row>
    <row r="395" spans="8:100" x14ac:dyDescent="0.25"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</row>
    <row r="396" spans="8:100" x14ac:dyDescent="0.25"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</row>
    <row r="397" spans="8:100" x14ac:dyDescent="0.25"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</row>
    <row r="398" spans="8:100" x14ac:dyDescent="0.25"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</row>
    <row r="399" spans="8:100" x14ac:dyDescent="0.25"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</row>
    <row r="400" spans="8:100" x14ac:dyDescent="0.25"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</row>
    <row r="401" spans="8:100" x14ac:dyDescent="0.25"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  <c r="CQ401" s="82"/>
      <c r="CR401" s="82"/>
      <c r="CS401" s="82"/>
      <c r="CT401" s="82"/>
      <c r="CU401" s="82"/>
      <c r="CV401" s="82"/>
    </row>
    <row r="402" spans="8:100" x14ac:dyDescent="0.25"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</row>
    <row r="403" spans="8:100" x14ac:dyDescent="0.25"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</row>
    <row r="404" spans="8:100" x14ac:dyDescent="0.25"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</row>
    <row r="405" spans="8:100" x14ac:dyDescent="0.25"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</row>
    <row r="406" spans="8:100" x14ac:dyDescent="0.25"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  <c r="CQ406" s="82"/>
      <c r="CR406" s="82"/>
      <c r="CS406" s="82"/>
      <c r="CT406" s="82"/>
      <c r="CU406" s="82"/>
      <c r="CV406" s="82"/>
    </row>
    <row r="407" spans="8:100" x14ac:dyDescent="0.25"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</row>
    <row r="408" spans="8:100" x14ac:dyDescent="0.25"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</row>
    <row r="409" spans="8:100" x14ac:dyDescent="0.25"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</row>
    <row r="410" spans="8:100" x14ac:dyDescent="0.25"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</row>
    <row r="411" spans="8:100" x14ac:dyDescent="0.25"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</row>
    <row r="412" spans="8:100" x14ac:dyDescent="0.25"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  <c r="CQ412" s="82"/>
      <c r="CR412" s="82"/>
      <c r="CS412" s="82"/>
      <c r="CT412" s="82"/>
      <c r="CU412" s="82"/>
      <c r="CV412" s="82"/>
    </row>
    <row r="413" spans="8:100" x14ac:dyDescent="0.25"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</row>
    <row r="414" spans="8:100" x14ac:dyDescent="0.25"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  <c r="CQ414" s="82"/>
      <c r="CR414" s="82"/>
      <c r="CS414" s="82"/>
      <c r="CT414" s="82"/>
      <c r="CU414" s="82"/>
      <c r="CV414" s="82"/>
    </row>
    <row r="415" spans="8:100" x14ac:dyDescent="0.25"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</row>
    <row r="416" spans="8:100" x14ac:dyDescent="0.25"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</row>
    <row r="417" spans="8:100" x14ac:dyDescent="0.25"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  <c r="CQ417" s="82"/>
      <c r="CR417" s="82"/>
      <c r="CS417" s="82"/>
      <c r="CT417" s="82"/>
      <c r="CU417" s="82"/>
      <c r="CV417" s="82"/>
    </row>
    <row r="418" spans="8:100" x14ac:dyDescent="0.25"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  <c r="CQ418" s="82"/>
      <c r="CR418" s="82"/>
      <c r="CS418" s="82"/>
      <c r="CT418" s="82"/>
      <c r="CU418" s="82"/>
      <c r="CV418" s="82"/>
    </row>
    <row r="419" spans="8:100" x14ac:dyDescent="0.25"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</row>
    <row r="420" spans="8:100" x14ac:dyDescent="0.25"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</row>
    <row r="421" spans="8:100" x14ac:dyDescent="0.25"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</row>
    <row r="422" spans="8:100" x14ac:dyDescent="0.25"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</row>
    <row r="423" spans="8:100" x14ac:dyDescent="0.25"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</row>
    <row r="424" spans="8:100" x14ac:dyDescent="0.25"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</row>
    <row r="425" spans="8:100" x14ac:dyDescent="0.25"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</row>
    <row r="426" spans="8:100" x14ac:dyDescent="0.25"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</row>
    <row r="427" spans="8:100" x14ac:dyDescent="0.25"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</row>
    <row r="428" spans="8:100" x14ac:dyDescent="0.25"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  <c r="CQ428" s="82"/>
      <c r="CR428" s="82"/>
      <c r="CS428" s="82"/>
      <c r="CT428" s="82"/>
      <c r="CU428" s="82"/>
      <c r="CV428" s="82"/>
    </row>
    <row r="429" spans="8:100" x14ac:dyDescent="0.25"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</row>
    <row r="430" spans="8:100" x14ac:dyDescent="0.25"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</row>
    <row r="431" spans="8:100" x14ac:dyDescent="0.25"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</row>
    <row r="432" spans="8:100" x14ac:dyDescent="0.25"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</row>
    <row r="433" spans="8:100" x14ac:dyDescent="0.25"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</row>
    <row r="434" spans="8:100" x14ac:dyDescent="0.25"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</row>
    <row r="435" spans="8:100" x14ac:dyDescent="0.25"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</row>
    <row r="436" spans="8:100" x14ac:dyDescent="0.25"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</row>
    <row r="437" spans="8:100" x14ac:dyDescent="0.25"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</row>
    <row r="438" spans="8:100" x14ac:dyDescent="0.25"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  <c r="CQ438" s="82"/>
      <c r="CR438" s="82"/>
      <c r="CS438" s="82"/>
      <c r="CT438" s="82"/>
      <c r="CU438" s="82"/>
      <c r="CV438" s="82"/>
    </row>
    <row r="439" spans="8:100" x14ac:dyDescent="0.25"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</row>
    <row r="440" spans="8:100" x14ac:dyDescent="0.25"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</row>
    <row r="441" spans="8:100" x14ac:dyDescent="0.25"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</row>
    <row r="442" spans="8:100" x14ac:dyDescent="0.25"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</row>
    <row r="443" spans="8:100" x14ac:dyDescent="0.25"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</row>
    <row r="444" spans="8:100" x14ac:dyDescent="0.25"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</row>
    <row r="445" spans="8:100" x14ac:dyDescent="0.25"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</row>
    <row r="446" spans="8:100" x14ac:dyDescent="0.25"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</row>
    <row r="447" spans="8:100" x14ac:dyDescent="0.25"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</row>
    <row r="448" spans="8:100" x14ac:dyDescent="0.25"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</row>
    <row r="449" spans="8:100" x14ac:dyDescent="0.25"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</row>
    <row r="450" spans="8:100" x14ac:dyDescent="0.25"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</row>
    <row r="451" spans="8:100" x14ac:dyDescent="0.25"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</row>
    <row r="452" spans="8:100" x14ac:dyDescent="0.25"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</row>
    <row r="453" spans="8:100" x14ac:dyDescent="0.25"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</row>
    <row r="454" spans="8:100" x14ac:dyDescent="0.25"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</row>
    <row r="455" spans="8:100" x14ac:dyDescent="0.25"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</row>
    <row r="456" spans="8:100" x14ac:dyDescent="0.25"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</row>
    <row r="457" spans="8:100" x14ac:dyDescent="0.25"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</row>
    <row r="458" spans="8:100" x14ac:dyDescent="0.25"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</row>
    <row r="459" spans="8:100" x14ac:dyDescent="0.25"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</row>
    <row r="460" spans="8:100" x14ac:dyDescent="0.25"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</row>
    <row r="461" spans="8:100" x14ac:dyDescent="0.25"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</row>
    <row r="462" spans="8:100" x14ac:dyDescent="0.25"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</row>
    <row r="463" spans="8:100" x14ac:dyDescent="0.25"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  <c r="CQ463" s="82"/>
      <c r="CR463" s="82"/>
      <c r="CS463" s="82"/>
      <c r="CT463" s="82"/>
      <c r="CU463" s="82"/>
      <c r="CV463" s="82"/>
    </row>
    <row r="464" spans="8:100" x14ac:dyDescent="0.25"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</row>
    <row r="465" spans="8:100" x14ac:dyDescent="0.25"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</row>
    <row r="466" spans="8:100" x14ac:dyDescent="0.25"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</row>
    <row r="467" spans="8:100" x14ac:dyDescent="0.25"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</row>
    <row r="468" spans="8:100" x14ac:dyDescent="0.25"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  <c r="CQ468" s="82"/>
      <c r="CR468" s="82"/>
      <c r="CS468" s="82"/>
      <c r="CT468" s="82"/>
      <c r="CU468" s="82"/>
      <c r="CV468" s="82"/>
    </row>
    <row r="469" spans="8:100" x14ac:dyDescent="0.25"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</row>
    <row r="470" spans="8:100" x14ac:dyDescent="0.25"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</row>
    <row r="471" spans="8:100" x14ac:dyDescent="0.25"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</row>
    <row r="472" spans="8:100" x14ac:dyDescent="0.25"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</row>
    <row r="473" spans="8:100" x14ac:dyDescent="0.25"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</row>
    <row r="474" spans="8:100" x14ac:dyDescent="0.25"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</row>
    <row r="475" spans="8:100" x14ac:dyDescent="0.25"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</row>
    <row r="476" spans="8:100" x14ac:dyDescent="0.25"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</row>
    <row r="477" spans="8:100" x14ac:dyDescent="0.25"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</row>
    <row r="478" spans="8:100" x14ac:dyDescent="0.25"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</row>
    <row r="479" spans="8:100" x14ac:dyDescent="0.25"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</row>
    <row r="480" spans="8:100" x14ac:dyDescent="0.25"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</row>
    <row r="481" spans="8:100" x14ac:dyDescent="0.25"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</row>
    <row r="482" spans="8:100" x14ac:dyDescent="0.25"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</row>
    <row r="483" spans="8:100" x14ac:dyDescent="0.25"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</row>
    <row r="484" spans="8:100" x14ac:dyDescent="0.25"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</row>
    <row r="485" spans="8:100" x14ac:dyDescent="0.25"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</row>
    <row r="486" spans="8:100" x14ac:dyDescent="0.25"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</row>
    <row r="487" spans="8:100" x14ac:dyDescent="0.25"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</row>
    <row r="488" spans="8:100" x14ac:dyDescent="0.25"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</row>
    <row r="489" spans="8:100" x14ac:dyDescent="0.25"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</row>
    <row r="490" spans="8:100" x14ac:dyDescent="0.25"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</row>
    <row r="491" spans="8:100" x14ac:dyDescent="0.25"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</row>
    <row r="492" spans="8:100" x14ac:dyDescent="0.25"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</row>
    <row r="493" spans="8:100" x14ac:dyDescent="0.25"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</row>
    <row r="494" spans="8:100" x14ac:dyDescent="0.25"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</row>
    <row r="495" spans="8:100" x14ac:dyDescent="0.25"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</row>
    <row r="496" spans="8:100" x14ac:dyDescent="0.25"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</row>
    <row r="497" spans="8:100" x14ac:dyDescent="0.25"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</row>
    <row r="498" spans="8:100" x14ac:dyDescent="0.25"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</row>
    <row r="499" spans="8:100" x14ac:dyDescent="0.25"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</row>
    <row r="500" spans="8:100" x14ac:dyDescent="0.25"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</row>
    <row r="501" spans="8:100" x14ac:dyDescent="0.25"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8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82"/>
      <c r="CQ501" s="82"/>
      <c r="CR501" s="82"/>
      <c r="CS501" s="82"/>
      <c r="CT501" s="82"/>
      <c r="CU501" s="82"/>
      <c r="CV501" s="82"/>
    </row>
    <row r="502" spans="8:100" x14ac:dyDescent="0.25"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8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82"/>
      <c r="CQ502" s="82"/>
      <c r="CR502" s="82"/>
      <c r="CS502" s="82"/>
      <c r="CT502" s="82"/>
      <c r="CU502" s="82"/>
      <c r="CV502" s="82"/>
    </row>
    <row r="503" spans="8:100" x14ac:dyDescent="0.25"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8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82"/>
      <c r="CQ503" s="82"/>
      <c r="CR503" s="82"/>
      <c r="CS503" s="82"/>
      <c r="CT503" s="82"/>
      <c r="CU503" s="82"/>
      <c r="CV503" s="82"/>
    </row>
    <row r="504" spans="8:100" x14ac:dyDescent="0.25"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2"/>
      <c r="BY504" s="82"/>
      <c r="BZ504" s="82"/>
      <c r="CA504" s="82"/>
      <c r="CB504" s="82"/>
      <c r="CC504" s="82"/>
      <c r="CD504" s="82"/>
      <c r="CE504" s="82"/>
      <c r="CF504" s="82"/>
      <c r="CG504" s="82"/>
      <c r="CH504" s="82"/>
      <c r="CI504" s="82"/>
      <c r="CJ504" s="82"/>
      <c r="CK504" s="82"/>
      <c r="CL504" s="82"/>
      <c r="CM504" s="82"/>
      <c r="CN504" s="82"/>
      <c r="CO504" s="82"/>
      <c r="CP504" s="82"/>
      <c r="CQ504" s="82"/>
      <c r="CR504" s="82"/>
      <c r="CS504" s="82"/>
      <c r="CT504" s="82"/>
      <c r="CU504" s="82"/>
      <c r="CV504" s="82"/>
    </row>
    <row r="505" spans="8:100" x14ac:dyDescent="0.25"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2"/>
      <c r="BY505" s="82"/>
      <c r="BZ505" s="82"/>
      <c r="CA505" s="82"/>
      <c r="CB505" s="82"/>
      <c r="CC505" s="82"/>
      <c r="CD505" s="82"/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  <c r="CQ505" s="82"/>
      <c r="CR505" s="82"/>
      <c r="CS505" s="82"/>
      <c r="CT505" s="82"/>
      <c r="CU505" s="82"/>
      <c r="CV505" s="82"/>
    </row>
    <row r="506" spans="8:100" x14ac:dyDescent="0.25"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  <c r="CE506" s="82"/>
      <c r="CF506" s="82"/>
      <c r="CG506" s="82"/>
      <c r="CH506" s="82"/>
      <c r="CI506" s="82"/>
      <c r="CJ506" s="82"/>
      <c r="CK506" s="82"/>
      <c r="CL506" s="82"/>
      <c r="CM506" s="82"/>
      <c r="CN506" s="82"/>
      <c r="CO506" s="82"/>
      <c r="CP506" s="82"/>
      <c r="CQ506" s="82"/>
      <c r="CR506" s="82"/>
      <c r="CS506" s="82"/>
      <c r="CT506" s="82"/>
      <c r="CU506" s="82"/>
      <c r="CV506" s="82"/>
    </row>
    <row r="507" spans="8:100" x14ac:dyDescent="0.25"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  <c r="BS507" s="82"/>
      <c r="BT507" s="82"/>
      <c r="BU507" s="82"/>
      <c r="BV507" s="82"/>
      <c r="BW507" s="82"/>
      <c r="BX507" s="82"/>
      <c r="BY507" s="82"/>
      <c r="BZ507" s="82"/>
      <c r="CA507" s="82"/>
      <c r="CB507" s="82"/>
      <c r="CC507" s="82"/>
      <c r="CD507" s="82"/>
      <c r="CE507" s="82"/>
      <c r="CF507" s="82"/>
      <c r="CG507" s="82"/>
      <c r="CH507" s="82"/>
      <c r="CI507" s="82"/>
      <c r="CJ507" s="82"/>
      <c r="CK507" s="82"/>
      <c r="CL507" s="82"/>
      <c r="CM507" s="82"/>
      <c r="CN507" s="82"/>
      <c r="CO507" s="82"/>
      <c r="CP507" s="82"/>
      <c r="CQ507" s="82"/>
      <c r="CR507" s="82"/>
      <c r="CS507" s="82"/>
      <c r="CT507" s="82"/>
      <c r="CU507" s="82"/>
      <c r="CV507" s="82"/>
    </row>
    <row r="508" spans="8:100" x14ac:dyDescent="0.25"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  <c r="BS508" s="82"/>
      <c r="BT508" s="82"/>
      <c r="BU508" s="82"/>
      <c r="BV508" s="82"/>
      <c r="BW508" s="82"/>
      <c r="BX508" s="82"/>
      <c r="BY508" s="82"/>
      <c r="BZ508" s="82"/>
      <c r="CA508" s="82"/>
      <c r="CB508" s="82"/>
      <c r="CC508" s="82"/>
      <c r="CD508" s="82"/>
      <c r="CE508" s="82"/>
      <c r="CF508" s="82"/>
      <c r="CG508" s="82"/>
      <c r="CH508" s="82"/>
      <c r="CI508" s="82"/>
      <c r="CJ508" s="82"/>
      <c r="CK508" s="82"/>
      <c r="CL508" s="82"/>
      <c r="CM508" s="82"/>
      <c r="CN508" s="82"/>
      <c r="CO508" s="82"/>
      <c r="CP508" s="82"/>
      <c r="CQ508" s="82"/>
      <c r="CR508" s="82"/>
      <c r="CS508" s="82"/>
      <c r="CT508" s="82"/>
      <c r="CU508" s="82"/>
      <c r="CV508" s="82"/>
    </row>
    <row r="509" spans="8:100" x14ac:dyDescent="0.25"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  <c r="BS509" s="82"/>
      <c r="BT509" s="82"/>
      <c r="BU509" s="82"/>
      <c r="BV509" s="82"/>
      <c r="BW509" s="82"/>
      <c r="BX509" s="82"/>
      <c r="BY509" s="82"/>
      <c r="BZ509" s="82"/>
      <c r="CA509" s="82"/>
      <c r="CB509" s="82"/>
      <c r="CC509" s="82"/>
      <c r="CD509" s="82"/>
      <c r="CE509" s="82"/>
      <c r="CF509" s="82"/>
      <c r="CG509" s="82"/>
      <c r="CH509" s="82"/>
      <c r="CI509" s="82"/>
      <c r="CJ509" s="82"/>
      <c r="CK509" s="82"/>
      <c r="CL509" s="82"/>
      <c r="CM509" s="82"/>
      <c r="CN509" s="82"/>
      <c r="CO509" s="82"/>
      <c r="CP509" s="82"/>
      <c r="CQ509" s="82"/>
      <c r="CR509" s="82"/>
      <c r="CS509" s="82"/>
      <c r="CT509" s="82"/>
      <c r="CU509" s="82"/>
      <c r="CV509" s="82"/>
    </row>
    <row r="510" spans="8:100" x14ac:dyDescent="0.25"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  <c r="BS510" s="82"/>
      <c r="BT510" s="82"/>
      <c r="BU510" s="82"/>
      <c r="BV510" s="82"/>
      <c r="BW510" s="82"/>
      <c r="BX510" s="82"/>
      <c r="BY510" s="82"/>
      <c r="BZ510" s="82"/>
      <c r="CA510" s="82"/>
      <c r="CB510" s="82"/>
      <c r="CC510" s="82"/>
      <c r="CD510" s="82"/>
      <c r="CE510" s="82"/>
      <c r="CF510" s="82"/>
      <c r="CG510" s="82"/>
      <c r="CH510" s="82"/>
      <c r="CI510" s="82"/>
      <c r="CJ510" s="82"/>
      <c r="CK510" s="82"/>
      <c r="CL510" s="82"/>
      <c r="CM510" s="82"/>
      <c r="CN510" s="82"/>
      <c r="CO510" s="82"/>
      <c r="CP510" s="82"/>
      <c r="CQ510" s="82"/>
      <c r="CR510" s="82"/>
      <c r="CS510" s="82"/>
      <c r="CT510" s="82"/>
      <c r="CU510" s="82"/>
      <c r="CV510" s="82"/>
    </row>
    <row r="511" spans="8:100" x14ac:dyDescent="0.25"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  <c r="CQ511" s="82"/>
      <c r="CR511" s="82"/>
      <c r="CS511" s="82"/>
      <c r="CT511" s="82"/>
      <c r="CU511" s="82"/>
      <c r="CV511" s="82"/>
    </row>
    <row r="512" spans="8:100" x14ac:dyDescent="0.25"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  <c r="BS512" s="82"/>
      <c r="BT512" s="82"/>
      <c r="BU512" s="82"/>
      <c r="BV512" s="82"/>
      <c r="BW512" s="82"/>
      <c r="BX512" s="82"/>
      <c r="BY512" s="82"/>
      <c r="BZ512" s="82"/>
      <c r="CA512" s="82"/>
      <c r="CB512" s="82"/>
      <c r="CC512" s="82"/>
      <c r="CD512" s="82"/>
      <c r="CE512" s="82"/>
      <c r="CF512" s="82"/>
      <c r="CG512" s="82"/>
      <c r="CH512" s="82"/>
      <c r="CI512" s="82"/>
      <c r="CJ512" s="82"/>
      <c r="CK512" s="82"/>
      <c r="CL512" s="82"/>
      <c r="CM512" s="82"/>
      <c r="CN512" s="82"/>
      <c r="CO512" s="82"/>
      <c r="CP512" s="82"/>
      <c r="CQ512" s="82"/>
      <c r="CR512" s="82"/>
      <c r="CS512" s="82"/>
      <c r="CT512" s="82"/>
      <c r="CU512" s="82"/>
      <c r="CV512" s="82"/>
    </row>
    <row r="513" spans="8:100" x14ac:dyDescent="0.25"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  <c r="BS513" s="82"/>
      <c r="BT513" s="82"/>
      <c r="BU513" s="82"/>
      <c r="BV513" s="82"/>
      <c r="BW513" s="82"/>
      <c r="BX513" s="82"/>
      <c r="BY513" s="82"/>
      <c r="BZ513" s="82"/>
      <c r="CA513" s="82"/>
      <c r="CB513" s="82"/>
      <c r="CC513" s="82"/>
      <c r="CD513" s="82"/>
      <c r="CE513" s="82"/>
      <c r="CF513" s="82"/>
      <c r="CG513" s="82"/>
      <c r="CH513" s="82"/>
      <c r="CI513" s="82"/>
      <c r="CJ513" s="82"/>
      <c r="CK513" s="82"/>
      <c r="CL513" s="82"/>
      <c r="CM513" s="82"/>
      <c r="CN513" s="82"/>
      <c r="CO513" s="82"/>
      <c r="CP513" s="82"/>
      <c r="CQ513" s="82"/>
      <c r="CR513" s="82"/>
      <c r="CS513" s="82"/>
      <c r="CT513" s="82"/>
      <c r="CU513" s="82"/>
      <c r="CV513" s="82"/>
    </row>
    <row r="514" spans="8:100" x14ac:dyDescent="0.25"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  <c r="BS514" s="82"/>
      <c r="BT514" s="82"/>
      <c r="BU514" s="82"/>
      <c r="BV514" s="82"/>
      <c r="BW514" s="82"/>
      <c r="BX514" s="82"/>
      <c r="BY514" s="82"/>
      <c r="BZ514" s="82"/>
      <c r="CA514" s="82"/>
      <c r="CB514" s="82"/>
      <c r="CC514" s="82"/>
      <c r="CD514" s="82"/>
      <c r="CE514" s="82"/>
      <c r="CF514" s="82"/>
      <c r="CG514" s="82"/>
      <c r="CH514" s="82"/>
      <c r="CI514" s="82"/>
      <c r="CJ514" s="82"/>
      <c r="CK514" s="82"/>
      <c r="CL514" s="82"/>
      <c r="CM514" s="82"/>
      <c r="CN514" s="82"/>
      <c r="CO514" s="82"/>
      <c r="CP514" s="82"/>
      <c r="CQ514" s="82"/>
      <c r="CR514" s="82"/>
      <c r="CS514" s="82"/>
      <c r="CT514" s="82"/>
      <c r="CU514" s="82"/>
      <c r="CV514" s="82"/>
    </row>
    <row r="515" spans="8:100" x14ac:dyDescent="0.25"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  <c r="BS515" s="82"/>
      <c r="BT515" s="82"/>
      <c r="BU515" s="82"/>
      <c r="BV515" s="82"/>
      <c r="BW515" s="82"/>
      <c r="BX515" s="82"/>
      <c r="BY515" s="82"/>
      <c r="BZ515" s="82"/>
      <c r="CA515" s="82"/>
      <c r="CB515" s="82"/>
      <c r="CC515" s="82"/>
      <c r="CD515" s="82"/>
      <c r="CE515" s="82"/>
      <c r="CF515" s="82"/>
      <c r="CG515" s="82"/>
      <c r="CH515" s="82"/>
      <c r="CI515" s="82"/>
      <c r="CJ515" s="82"/>
      <c r="CK515" s="82"/>
      <c r="CL515" s="82"/>
      <c r="CM515" s="82"/>
      <c r="CN515" s="82"/>
      <c r="CO515" s="82"/>
      <c r="CP515" s="82"/>
      <c r="CQ515" s="82"/>
      <c r="CR515" s="82"/>
      <c r="CS515" s="82"/>
      <c r="CT515" s="82"/>
      <c r="CU515" s="82"/>
      <c r="CV515" s="82"/>
    </row>
    <row r="516" spans="8:100" x14ac:dyDescent="0.25"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  <c r="BS516" s="82"/>
      <c r="BT516" s="82"/>
      <c r="BU516" s="82"/>
      <c r="BV516" s="82"/>
      <c r="BW516" s="82"/>
      <c r="BX516" s="82"/>
      <c r="BY516" s="82"/>
      <c r="BZ516" s="82"/>
      <c r="CA516" s="82"/>
      <c r="CB516" s="82"/>
      <c r="CC516" s="82"/>
      <c r="CD516" s="82"/>
      <c r="CE516" s="82"/>
      <c r="CF516" s="82"/>
      <c r="CG516" s="82"/>
      <c r="CH516" s="82"/>
      <c r="CI516" s="82"/>
      <c r="CJ516" s="82"/>
      <c r="CK516" s="82"/>
      <c r="CL516" s="82"/>
      <c r="CM516" s="82"/>
      <c r="CN516" s="82"/>
      <c r="CO516" s="82"/>
      <c r="CP516" s="82"/>
      <c r="CQ516" s="82"/>
      <c r="CR516" s="82"/>
      <c r="CS516" s="82"/>
      <c r="CT516" s="82"/>
      <c r="CU516" s="82"/>
      <c r="CV516" s="82"/>
    </row>
    <row r="517" spans="8:100" x14ac:dyDescent="0.25"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  <c r="BS517" s="82"/>
      <c r="BT517" s="82"/>
      <c r="BU517" s="82"/>
      <c r="BV517" s="82"/>
      <c r="BW517" s="82"/>
      <c r="BX517" s="82"/>
      <c r="BY517" s="82"/>
      <c r="BZ517" s="82"/>
      <c r="CA517" s="82"/>
      <c r="CB517" s="82"/>
      <c r="CC517" s="82"/>
      <c r="CD517" s="82"/>
      <c r="CE517" s="82"/>
      <c r="CF517" s="82"/>
      <c r="CG517" s="82"/>
      <c r="CH517" s="82"/>
      <c r="CI517" s="82"/>
      <c r="CJ517" s="82"/>
      <c r="CK517" s="82"/>
      <c r="CL517" s="82"/>
      <c r="CM517" s="82"/>
      <c r="CN517" s="82"/>
      <c r="CO517" s="82"/>
      <c r="CP517" s="82"/>
      <c r="CQ517" s="82"/>
      <c r="CR517" s="82"/>
      <c r="CS517" s="82"/>
      <c r="CT517" s="82"/>
      <c r="CU517" s="82"/>
      <c r="CV517" s="82"/>
    </row>
    <row r="518" spans="8:100" x14ac:dyDescent="0.25"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  <c r="BO518" s="82"/>
      <c r="BP518" s="82"/>
      <c r="BQ518" s="82"/>
      <c r="BR518" s="82"/>
      <c r="BS518" s="82"/>
      <c r="BT518" s="82"/>
      <c r="BU518" s="82"/>
      <c r="BV518" s="82"/>
      <c r="BW518" s="82"/>
      <c r="BX518" s="82"/>
      <c r="BY518" s="82"/>
      <c r="BZ518" s="82"/>
      <c r="CA518" s="82"/>
      <c r="CB518" s="82"/>
      <c r="CC518" s="82"/>
      <c r="CD518" s="82"/>
      <c r="CE518" s="82"/>
      <c r="CF518" s="82"/>
      <c r="CG518" s="82"/>
      <c r="CH518" s="82"/>
      <c r="CI518" s="82"/>
      <c r="CJ518" s="82"/>
      <c r="CK518" s="82"/>
      <c r="CL518" s="82"/>
      <c r="CM518" s="82"/>
      <c r="CN518" s="82"/>
      <c r="CO518" s="82"/>
      <c r="CP518" s="82"/>
      <c r="CQ518" s="82"/>
      <c r="CR518" s="82"/>
      <c r="CS518" s="82"/>
      <c r="CT518" s="82"/>
      <c r="CU518" s="82"/>
      <c r="CV518" s="82"/>
    </row>
    <row r="519" spans="8:100" x14ac:dyDescent="0.25"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  <c r="BO519" s="82"/>
      <c r="BP519" s="82"/>
      <c r="BQ519" s="82"/>
      <c r="BR519" s="82"/>
      <c r="BS519" s="82"/>
      <c r="BT519" s="82"/>
      <c r="BU519" s="82"/>
      <c r="BV519" s="82"/>
      <c r="BW519" s="82"/>
      <c r="BX519" s="82"/>
      <c r="BY519" s="82"/>
      <c r="BZ519" s="82"/>
      <c r="CA519" s="82"/>
      <c r="CB519" s="82"/>
      <c r="CC519" s="82"/>
      <c r="CD519" s="82"/>
      <c r="CE519" s="82"/>
      <c r="CF519" s="82"/>
      <c r="CG519" s="82"/>
      <c r="CH519" s="82"/>
      <c r="CI519" s="82"/>
      <c r="CJ519" s="82"/>
      <c r="CK519" s="82"/>
      <c r="CL519" s="82"/>
      <c r="CM519" s="82"/>
      <c r="CN519" s="82"/>
      <c r="CO519" s="82"/>
      <c r="CP519" s="82"/>
      <c r="CQ519" s="82"/>
      <c r="CR519" s="82"/>
      <c r="CS519" s="82"/>
      <c r="CT519" s="82"/>
      <c r="CU519" s="82"/>
      <c r="CV519" s="82"/>
    </row>
    <row r="520" spans="8:100" x14ac:dyDescent="0.25"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  <c r="BO520" s="82"/>
      <c r="BP520" s="82"/>
      <c r="BQ520" s="82"/>
      <c r="BR520" s="82"/>
      <c r="BS520" s="82"/>
      <c r="BT520" s="82"/>
      <c r="BU520" s="82"/>
      <c r="BV520" s="82"/>
      <c r="BW520" s="82"/>
      <c r="BX520" s="82"/>
      <c r="BY520" s="82"/>
      <c r="BZ520" s="82"/>
      <c r="CA520" s="82"/>
      <c r="CB520" s="82"/>
      <c r="CC520" s="82"/>
      <c r="CD520" s="82"/>
      <c r="CE520" s="82"/>
      <c r="CF520" s="82"/>
      <c r="CG520" s="82"/>
      <c r="CH520" s="82"/>
      <c r="CI520" s="82"/>
      <c r="CJ520" s="82"/>
      <c r="CK520" s="82"/>
      <c r="CL520" s="82"/>
      <c r="CM520" s="82"/>
      <c r="CN520" s="82"/>
      <c r="CO520" s="82"/>
      <c r="CP520" s="82"/>
      <c r="CQ520" s="82"/>
      <c r="CR520" s="82"/>
      <c r="CS520" s="82"/>
      <c r="CT520" s="82"/>
      <c r="CU520" s="82"/>
      <c r="CV520" s="82"/>
    </row>
    <row r="521" spans="8:100" x14ac:dyDescent="0.25"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  <c r="BS521" s="82"/>
      <c r="BT521" s="82"/>
      <c r="BU521" s="82"/>
      <c r="BV521" s="82"/>
      <c r="BW521" s="82"/>
      <c r="BX521" s="82"/>
      <c r="BY521" s="82"/>
      <c r="BZ521" s="82"/>
      <c r="CA521" s="82"/>
      <c r="CB521" s="82"/>
      <c r="CC521" s="82"/>
      <c r="CD521" s="82"/>
      <c r="CE521" s="82"/>
      <c r="CF521" s="82"/>
      <c r="CG521" s="82"/>
      <c r="CH521" s="82"/>
      <c r="CI521" s="82"/>
      <c r="CJ521" s="82"/>
      <c r="CK521" s="82"/>
      <c r="CL521" s="82"/>
      <c r="CM521" s="82"/>
      <c r="CN521" s="82"/>
      <c r="CO521" s="82"/>
      <c r="CP521" s="82"/>
      <c r="CQ521" s="82"/>
      <c r="CR521" s="82"/>
      <c r="CS521" s="82"/>
      <c r="CT521" s="82"/>
      <c r="CU521" s="82"/>
      <c r="CV521" s="82"/>
    </row>
    <row r="522" spans="8:100" x14ac:dyDescent="0.25"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  <c r="BO522" s="82"/>
      <c r="BP522" s="82"/>
      <c r="BQ522" s="82"/>
      <c r="BR522" s="82"/>
      <c r="BS522" s="82"/>
      <c r="BT522" s="82"/>
      <c r="BU522" s="82"/>
      <c r="BV522" s="82"/>
      <c r="BW522" s="82"/>
      <c r="BX522" s="82"/>
      <c r="BY522" s="82"/>
      <c r="BZ522" s="82"/>
      <c r="CA522" s="82"/>
      <c r="CB522" s="82"/>
      <c r="CC522" s="82"/>
      <c r="CD522" s="82"/>
      <c r="CE522" s="82"/>
      <c r="CF522" s="82"/>
      <c r="CG522" s="82"/>
      <c r="CH522" s="82"/>
      <c r="CI522" s="82"/>
      <c r="CJ522" s="82"/>
      <c r="CK522" s="82"/>
      <c r="CL522" s="82"/>
      <c r="CM522" s="82"/>
      <c r="CN522" s="82"/>
      <c r="CO522" s="82"/>
      <c r="CP522" s="82"/>
      <c r="CQ522" s="82"/>
      <c r="CR522" s="82"/>
      <c r="CS522" s="82"/>
      <c r="CT522" s="82"/>
      <c r="CU522" s="82"/>
      <c r="CV522" s="82"/>
    </row>
    <row r="523" spans="8:100" x14ac:dyDescent="0.25"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  <c r="BS523" s="82"/>
      <c r="BT523" s="82"/>
      <c r="BU523" s="82"/>
      <c r="BV523" s="82"/>
      <c r="BW523" s="82"/>
      <c r="BX523" s="82"/>
      <c r="BY523" s="82"/>
      <c r="BZ523" s="82"/>
      <c r="CA523" s="82"/>
      <c r="CB523" s="82"/>
      <c r="CC523" s="82"/>
      <c r="CD523" s="82"/>
      <c r="CE523" s="82"/>
      <c r="CF523" s="82"/>
      <c r="CG523" s="82"/>
      <c r="CH523" s="82"/>
      <c r="CI523" s="82"/>
      <c r="CJ523" s="82"/>
      <c r="CK523" s="82"/>
      <c r="CL523" s="82"/>
      <c r="CM523" s="82"/>
      <c r="CN523" s="82"/>
      <c r="CO523" s="82"/>
      <c r="CP523" s="82"/>
      <c r="CQ523" s="82"/>
      <c r="CR523" s="82"/>
      <c r="CS523" s="82"/>
      <c r="CT523" s="82"/>
      <c r="CU523" s="82"/>
      <c r="CV523" s="82"/>
    </row>
    <row r="524" spans="8:100" x14ac:dyDescent="0.25"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  <c r="BO524" s="82"/>
      <c r="BP524" s="82"/>
      <c r="BQ524" s="82"/>
      <c r="BR524" s="82"/>
      <c r="BS524" s="82"/>
      <c r="BT524" s="82"/>
      <c r="BU524" s="82"/>
      <c r="BV524" s="82"/>
      <c r="BW524" s="82"/>
      <c r="BX524" s="82"/>
      <c r="BY524" s="82"/>
      <c r="BZ524" s="82"/>
      <c r="CA524" s="82"/>
      <c r="CB524" s="82"/>
      <c r="CC524" s="82"/>
      <c r="CD524" s="82"/>
      <c r="CE524" s="82"/>
      <c r="CF524" s="82"/>
      <c r="CG524" s="82"/>
      <c r="CH524" s="82"/>
      <c r="CI524" s="82"/>
      <c r="CJ524" s="82"/>
      <c r="CK524" s="82"/>
      <c r="CL524" s="82"/>
      <c r="CM524" s="82"/>
      <c r="CN524" s="82"/>
      <c r="CO524" s="82"/>
      <c r="CP524" s="82"/>
      <c r="CQ524" s="82"/>
      <c r="CR524" s="82"/>
      <c r="CS524" s="82"/>
      <c r="CT524" s="82"/>
      <c r="CU524" s="82"/>
      <c r="CV524" s="82"/>
    </row>
    <row r="525" spans="8:100" x14ac:dyDescent="0.25"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  <c r="BO525" s="82"/>
      <c r="BP525" s="82"/>
      <c r="BQ525" s="82"/>
      <c r="BR525" s="82"/>
      <c r="BS525" s="82"/>
      <c r="BT525" s="82"/>
      <c r="BU525" s="82"/>
      <c r="BV525" s="82"/>
      <c r="BW525" s="82"/>
      <c r="BX525" s="82"/>
      <c r="BY525" s="82"/>
      <c r="BZ525" s="82"/>
      <c r="CA525" s="82"/>
      <c r="CB525" s="82"/>
      <c r="CC525" s="82"/>
      <c r="CD525" s="82"/>
      <c r="CE525" s="82"/>
      <c r="CF525" s="82"/>
      <c r="CG525" s="82"/>
      <c r="CH525" s="82"/>
      <c r="CI525" s="82"/>
      <c r="CJ525" s="82"/>
      <c r="CK525" s="82"/>
      <c r="CL525" s="82"/>
      <c r="CM525" s="82"/>
      <c r="CN525" s="82"/>
      <c r="CO525" s="82"/>
      <c r="CP525" s="82"/>
      <c r="CQ525" s="82"/>
      <c r="CR525" s="82"/>
      <c r="CS525" s="82"/>
      <c r="CT525" s="82"/>
      <c r="CU525" s="82"/>
      <c r="CV525" s="82"/>
    </row>
  </sheetData>
  <sheetProtection algorithmName="SHA-512" hashValue="vJPoacn03MZi3JSPAkLvHQqSIXhM25TwUVbCLWJixXDHKnXDGuK6OLiZzH3Eb4LZsQtmFFzrTlQ3UrjWWPpw9A==" saltValue="f7PlhZ8QHeyZet1O+u3WsQ==" spinCount="100000" sheet="1" objects="1" scenarios="1"/>
  <sortState xmlns:xlrd2="http://schemas.microsoft.com/office/spreadsheetml/2017/richdata2" ref="B2:D165">
    <sortCondition ref="B2:B165"/>
    <sortCondition ref="C2:C165"/>
    <sortCondition ref="D2:D165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B11" sqref="B11"/>
      <selection pane="bottomLeft" activeCell="B11" sqref="B11"/>
    </sheetView>
  </sheetViews>
  <sheetFormatPr baseColWidth="10" defaultRowHeight="15" x14ac:dyDescent="0.25"/>
  <cols>
    <col min="1" max="1" width="8.85546875" bestFit="1" customWidth="1"/>
    <col min="2" max="2" width="65.5703125" style="106" bestFit="1" customWidth="1"/>
    <col min="3" max="3" width="68" style="106" bestFit="1" customWidth="1"/>
    <col min="4" max="4" width="12.140625" style="106" bestFit="1" customWidth="1"/>
    <col min="5" max="5" width="12.42578125" style="106" bestFit="1" customWidth="1"/>
    <col min="6" max="6" width="114.140625" style="106" customWidth="1"/>
    <col min="7" max="7" width="10.42578125" style="106" customWidth="1"/>
    <col min="8" max="8" width="12.42578125" style="106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07" t="s">
        <v>189</v>
      </c>
      <c r="B1" s="114" t="s">
        <v>203</v>
      </c>
      <c r="C1" s="115" t="s">
        <v>38</v>
      </c>
      <c r="D1" s="108" t="s">
        <v>160</v>
      </c>
      <c r="E1" s="108" t="s">
        <v>204</v>
      </c>
      <c r="F1" s="107" t="s">
        <v>205</v>
      </c>
      <c r="G1" s="107" t="s">
        <v>189</v>
      </c>
      <c r="H1" s="107" t="s">
        <v>219</v>
      </c>
      <c r="I1" s="107" t="s">
        <v>191</v>
      </c>
      <c r="J1" s="107" t="s">
        <v>192</v>
      </c>
      <c r="K1" s="109" t="s">
        <v>206</v>
      </c>
      <c r="L1" s="116" t="s">
        <v>207</v>
      </c>
      <c r="M1" s="107" t="s">
        <v>219</v>
      </c>
      <c r="N1" s="107" t="s">
        <v>189</v>
      </c>
      <c r="O1" s="107" t="s">
        <v>191</v>
      </c>
      <c r="P1" s="107" t="s">
        <v>192</v>
      </c>
      <c r="Q1" s="109" t="s">
        <v>38</v>
      </c>
      <c r="R1" s="116" t="s">
        <v>208</v>
      </c>
      <c r="S1" s="107" t="s">
        <v>189</v>
      </c>
      <c r="T1" s="107" t="s">
        <v>192</v>
      </c>
      <c r="U1" s="107" t="s">
        <v>209</v>
      </c>
      <c r="V1" s="109" t="s">
        <v>160</v>
      </c>
      <c r="W1" s="107" t="s">
        <v>210</v>
      </c>
      <c r="X1" s="116" t="s">
        <v>211</v>
      </c>
      <c r="Y1" s="107" t="s">
        <v>212</v>
      </c>
      <c r="Z1" s="110" t="s">
        <v>213</v>
      </c>
    </row>
    <row r="2" spans="1:26" x14ac:dyDescent="0.25">
      <c r="A2" s="105">
        <f>ROWS(A$2:$B2)</f>
        <v>1</v>
      </c>
      <c r="B2" s="157" t="s">
        <v>313</v>
      </c>
      <c r="C2" s="157" t="s">
        <v>313</v>
      </c>
      <c r="D2" s="157" t="s">
        <v>314</v>
      </c>
      <c r="E2" s="231">
        <v>402010001</v>
      </c>
      <c r="F2" s="106" t="str">
        <f>B2&amp;"/"&amp;C2&amp;"/"&amp;D2</f>
        <v>Allgemeines Übergangswohnen/Allgemeines Übergangswohnen/Standard 1</v>
      </c>
      <c r="G2" s="105">
        <f>ROWS($B$2:G2)</f>
        <v>1</v>
      </c>
      <c r="H2" s="123"/>
      <c r="I2" s="106">
        <f>IF(B2=B1,"",IF(LEN(B2)&lt;1,"",A2))</f>
        <v>1</v>
      </c>
      <c r="J2" s="106">
        <f>IFERROR(SMALL(I$2:I$100,ROWS($E$2:I2)),"")</f>
        <v>1</v>
      </c>
      <c r="K2" s="106" t="str">
        <f t="shared" ref="K2:K65" si="0">IFERROR(VLOOKUP(J2,A:B,2,0),IF(J1&lt;&gt;"","&lt;Neu&gt;",""))</f>
        <v>Allgemeines Übergangswohnen</v>
      </c>
      <c r="L2" s="155">
        <f>Deckblatt_WWH!C8</f>
        <v>0</v>
      </c>
      <c r="M2" s="124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55">
        <f>Deckblatt_WWH!C9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55">
        <f>Deckblatt_WWH!C10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05">
        <f>ROWS(A$2:$B3)</f>
        <v>2</v>
      </c>
      <c r="B3" s="157" t="s">
        <v>315</v>
      </c>
      <c r="C3" s="157" t="s">
        <v>315</v>
      </c>
      <c r="D3" s="157" t="s">
        <v>316</v>
      </c>
      <c r="E3" s="232">
        <v>409050201</v>
      </c>
      <c r="F3" s="106" t="str">
        <f t="shared" ref="F3:F66" si="4">B3&amp;"/"&amp;C3&amp;"/"&amp;D3</f>
        <v>Beratung/Beratung/Betriebsförderung</v>
      </c>
      <c r="G3" s="105">
        <f>ROWS($B$2:G3)</f>
        <v>2</v>
      </c>
      <c r="H3" s="123"/>
      <c r="I3" s="106">
        <f t="shared" ref="I3:I66" si="5">IF(B3=B2,"",IF(LEN(B3)&lt;1,"",A3))</f>
        <v>2</v>
      </c>
      <c r="J3" s="106">
        <f>IFERROR(SMALL(I$2:I$100,ROWS($E$2:I3)),"")</f>
        <v>2</v>
      </c>
      <c r="K3" s="106" t="str">
        <f t="shared" si="0"/>
        <v>Beratung</v>
      </c>
      <c r="M3" s="12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05">
        <f>ROWS(A$2:$B4)</f>
        <v>3</v>
      </c>
      <c r="B4" s="157" t="s">
        <v>315</v>
      </c>
      <c r="C4" s="157" t="s">
        <v>317</v>
      </c>
      <c r="D4" s="157" t="s">
        <v>318</v>
      </c>
      <c r="E4" s="231">
        <v>409050101</v>
      </c>
      <c r="F4" s="106" t="str">
        <f t="shared" si="4"/>
        <v>Beratung/Beratung - Sonstige Förderungen/Sonstige Förderungen</v>
      </c>
      <c r="G4" s="105">
        <f>ROWS($B$2:G4)</f>
        <v>3</v>
      </c>
      <c r="H4" s="123"/>
      <c r="I4" s="106" t="str">
        <f t="shared" si="5"/>
        <v/>
      </c>
      <c r="J4" s="106">
        <f>IFERROR(SMALL(I$2:I$100,ROWS($E$2:I4)),"")</f>
        <v>5</v>
      </c>
      <c r="K4" s="106" t="str">
        <f t="shared" si="0"/>
        <v>Betreutes Wohnen in Wohnungen</v>
      </c>
      <c r="M4" s="12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06"/>
    </row>
    <row r="5" spans="1:26" x14ac:dyDescent="0.25">
      <c r="A5" s="105">
        <f>ROWS(A$2:$B5)</f>
        <v>4</v>
      </c>
      <c r="B5" s="157" t="s">
        <v>315</v>
      </c>
      <c r="C5" s="157" t="s">
        <v>319</v>
      </c>
      <c r="D5" s="157" t="s">
        <v>316</v>
      </c>
      <c r="E5" s="231">
        <v>409050301</v>
      </c>
      <c r="F5" s="106" t="str">
        <f t="shared" si="4"/>
        <v>Beratung/Beratungsstelle Mobil betreutes Wohnen/Betriebsförderung</v>
      </c>
      <c r="G5" s="105">
        <f>ROWS($B$2:G5)</f>
        <v>4</v>
      </c>
      <c r="H5" s="123"/>
      <c r="I5" s="106" t="str">
        <f t="shared" si="5"/>
        <v/>
      </c>
      <c r="J5" s="106">
        <f>IFERROR(SMALL(I$2:I$100,ROWS($E$2:I5)),"")</f>
        <v>6</v>
      </c>
      <c r="K5" s="106" t="str">
        <f t="shared" si="0"/>
        <v>Chancenhäuser</v>
      </c>
      <c r="M5" s="12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05">
        <f>ROWS(A$2:$B6)</f>
        <v>5</v>
      </c>
      <c r="B6" s="157" t="s">
        <v>320</v>
      </c>
      <c r="C6" s="157" t="s">
        <v>320</v>
      </c>
      <c r="D6" s="157" t="s">
        <v>314</v>
      </c>
      <c r="E6" s="231">
        <v>402040001</v>
      </c>
      <c r="F6" s="106" t="str">
        <f t="shared" si="4"/>
        <v>Betreutes Wohnen in Wohnungen/Betreutes Wohnen in Wohnungen/Standard 1</v>
      </c>
      <c r="G6" s="105">
        <f>ROWS($B$2:G6)</f>
        <v>5</v>
      </c>
      <c r="H6" s="123"/>
      <c r="I6" s="106">
        <f t="shared" si="5"/>
        <v>5</v>
      </c>
      <c r="J6" s="106">
        <f>IFERROR(SMALL(I$2:I$100,ROWS($E$2:I6)),"")</f>
        <v>9</v>
      </c>
      <c r="K6" s="106" t="str">
        <f t="shared" si="0"/>
        <v>Gesundheitsförderung</v>
      </c>
      <c r="M6" s="12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05">
        <f>ROWS(A$2:$B7)</f>
        <v>6</v>
      </c>
      <c r="B7" s="157" t="s">
        <v>322</v>
      </c>
      <c r="C7" s="157" t="s">
        <v>322</v>
      </c>
      <c r="D7" s="157" t="s">
        <v>323</v>
      </c>
      <c r="E7" s="231">
        <v>408010002</v>
      </c>
      <c r="F7" s="106" t="str">
        <f t="shared" si="4"/>
        <v>Chancenhäuser/Chancenhäuser/Einzelperson Standard</v>
      </c>
      <c r="G7" s="105">
        <f>ROWS($B$2:G7)</f>
        <v>6</v>
      </c>
      <c r="H7" s="123"/>
      <c r="I7" s="106">
        <f t="shared" si="5"/>
        <v>6</v>
      </c>
      <c r="J7" s="106">
        <f>IFERROR(SMALL(I$2:I$100,ROWS($E$2:I7)),"")</f>
        <v>12</v>
      </c>
      <c r="K7" s="106" t="str">
        <f t="shared" si="0"/>
        <v>Mobil betreutes Wohnen</v>
      </c>
      <c r="M7" s="12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05">
        <f>ROWS(A$2:$B8)</f>
        <v>7</v>
      </c>
      <c r="B8" s="157" t="s">
        <v>322</v>
      </c>
      <c r="C8" s="157" t="s">
        <v>322</v>
      </c>
      <c r="D8" s="157" t="s">
        <v>429</v>
      </c>
      <c r="E8" s="231">
        <v>408010005</v>
      </c>
      <c r="F8" s="106" t="str">
        <f t="shared" si="4"/>
        <v>Chancenhäuser/Chancenhäuser/Personengemeinschaft Standard</v>
      </c>
      <c r="G8" s="105">
        <f>ROWS($B$2:G8)</f>
        <v>7</v>
      </c>
      <c r="H8" s="123"/>
      <c r="I8" s="106" t="str">
        <f t="shared" si="5"/>
        <v/>
      </c>
      <c r="J8" s="106">
        <f>IFERROR(SMALL(I$2:I$100,ROWS($E$2:I8)),"")</f>
        <v>14</v>
      </c>
      <c r="K8" s="106" t="str">
        <f t="shared" si="0"/>
        <v>Mutter-Kind-Einrichtungen</v>
      </c>
      <c r="M8" s="12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05">
        <f>ROWS(A$2:$B9)</f>
        <v>8</v>
      </c>
      <c r="B9" s="157" t="s">
        <v>322</v>
      </c>
      <c r="C9" s="157" t="s">
        <v>322</v>
      </c>
      <c r="D9" s="157" t="s">
        <v>318</v>
      </c>
      <c r="E9" s="231">
        <v>408010001</v>
      </c>
      <c r="F9" s="106" t="str">
        <f t="shared" si="4"/>
        <v>Chancenhäuser/Chancenhäuser/Sonstige Förderungen</v>
      </c>
      <c r="G9" s="105">
        <f>ROWS($B$2:G9)</f>
        <v>8</v>
      </c>
      <c r="H9" s="123"/>
      <c r="I9" s="106" t="str">
        <f t="shared" si="5"/>
        <v/>
      </c>
      <c r="J9" s="106">
        <f>IFERROR(SMALL(I$2:I$100,ROWS($E$2:I9)),"")</f>
        <v>15</v>
      </c>
      <c r="K9" s="106" t="str">
        <f t="shared" si="0"/>
        <v>Niederschwellige Unterkünfte</v>
      </c>
      <c r="M9" s="12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05">
        <f>ROWS(A$2:$B10)</f>
        <v>9</v>
      </c>
      <c r="B10" s="157" t="s">
        <v>324</v>
      </c>
      <c r="C10" s="157" t="s">
        <v>430</v>
      </c>
      <c r="D10" s="157" t="s">
        <v>430</v>
      </c>
      <c r="E10" s="231">
        <v>409060301</v>
      </c>
      <c r="F10" s="106" t="str">
        <f t="shared" si="4"/>
        <v>Gesundheitsförderung/Ambulante Gesundheitsangebote/Ambulante Gesundheitsangebote</v>
      </c>
      <c r="G10" s="105">
        <f>ROWS($B$2:G10)</f>
        <v>9</v>
      </c>
      <c r="H10" s="123"/>
      <c r="I10" s="106">
        <f t="shared" si="5"/>
        <v>9</v>
      </c>
      <c r="J10" s="106">
        <f>IFERROR(SMALL(I$2:I$100,ROWS($E$2:I10)),"")</f>
        <v>18</v>
      </c>
      <c r="K10" s="106" t="str">
        <f t="shared" si="0"/>
        <v>Peer-Angebote</v>
      </c>
      <c r="M10" s="12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05">
        <f>ROWS(A$2:$B11)</f>
        <v>10</v>
      </c>
      <c r="B11" s="158" t="s">
        <v>324</v>
      </c>
      <c r="C11" s="158" t="s">
        <v>325</v>
      </c>
      <c r="D11" s="158" t="s">
        <v>325</v>
      </c>
      <c r="E11" s="231">
        <v>409060201</v>
      </c>
      <c r="F11" s="106" t="str">
        <f t="shared" si="4"/>
        <v>Gesundheitsförderung/Mobile Gesundheitsangebote/Mobile Gesundheitsangebote</v>
      </c>
      <c r="G11" s="105">
        <f>ROWS($B$2:G11)</f>
        <v>10</v>
      </c>
      <c r="H11" s="123"/>
      <c r="I11" s="106" t="str">
        <f t="shared" si="5"/>
        <v/>
      </c>
      <c r="J11" s="106">
        <f>IFERROR(SMALL(I$2:I$100,ROWS($E$2:I11)),"")</f>
        <v>21</v>
      </c>
      <c r="K11" s="106" t="str">
        <f t="shared" si="0"/>
        <v>Sonstige</v>
      </c>
      <c r="M11" s="12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05">
        <f>ROWS(A$2:$B12)</f>
        <v>11</v>
      </c>
      <c r="B12" s="158" t="s">
        <v>324</v>
      </c>
      <c r="C12" s="158" t="s">
        <v>326</v>
      </c>
      <c r="D12" s="158" t="s">
        <v>318</v>
      </c>
      <c r="E12" s="231">
        <v>409060101</v>
      </c>
      <c r="F12" s="106" t="str">
        <f t="shared" si="4"/>
        <v>Gesundheitsförderung/Sonstige Gesundheitsangebote/Sonstige Förderungen</v>
      </c>
      <c r="G12" s="105">
        <f>ROWS($B$2:G12)</f>
        <v>11</v>
      </c>
      <c r="H12" s="123"/>
      <c r="I12" s="106" t="str">
        <f t="shared" si="5"/>
        <v/>
      </c>
      <c r="J12" s="106">
        <f>IFERROR(SMALL(I$2:I$100,ROWS($E$2:I12)),"")</f>
        <v>23</v>
      </c>
      <c r="K12" s="106" t="str">
        <f t="shared" si="0"/>
        <v>Soziales Wohnungsmanagement</v>
      </c>
      <c r="M12" s="12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05">
        <f>ROWS(A$2:$B13)</f>
        <v>12</v>
      </c>
      <c r="B13" s="157" t="s">
        <v>327</v>
      </c>
      <c r="C13" s="157" t="s">
        <v>327</v>
      </c>
      <c r="D13" s="157" t="s">
        <v>323</v>
      </c>
      <c r="E13" s="231">
        <v>408020002</v>
      </c>
      <c r="F13" s="106" t="str">
        <f t="shared" si="4"/>
        <v>Mobil betreutes Wohnen/Mobil betreutes Wohnen/Einzelperson Standard</v>
      </c>
      <c r="G13" s="105">
        <f>ROWS($B$2:G13)</f>
        <v>12</v>
      </c>
      <c r="H13" s="123"/>
      <c r="I13" s="106">
        <f t="shared" si="5"/>
        <v>12</v>
      </c>
      <c r="J13" s="106">
        <f>IFERROR(SMALL(I$2:I$100,ROWS($E$2:I13)),"")</f>
        <v>25</v>
      </c>
      <c r="K13" s="106" t="str">
        <f t="shared" si="0"/>
        <v>Stationär betreutes Wohnen</v>
      </c>
      <c r="M13" s="12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05">
        <f>ROWS(A$2:$B14)</f>
        <v>13</v>
      </c>
      <c r="B14" s="157" t="s">
        <v>327</v>
      </c>
      <c r="C14" s="157" t="s">
        <v>327</v>
      </c>
      <c r="D14" s="157" t="s">
        <v>318</v>
      </c>
      <c r="E14" s="231">
        <v>408020001</v>
      </c>
      <c r="F14" s="106" t="str">
        <f t="shared" si="4"/>
        <v>Mobil betreutes Wohnen/Mobil betreutes Wohnen/Sonstige Förderungen</v>
      </c>
      <c r="G14" s="105">
        <f>ROWS($B$2:G14)</f>
        <v>13</v>
      </c>
      <c r="H14" s="123"/>
      <c r="I14" s="106" t="str">
        <f t="shared" si="5"/>
        <v/>
      </c>
      <c r="J14" s="106">
        <f>IFERROR(SMALL(I$2:I$100,ROWS($E$2:I14)),"")</f>
        <v>28</v>
      </c>
      <c r="K14" s="106" t="str">
        <f t="shared" si="0"/>
        <v>Straßensozialarbeit</v>
      </c>
      <c r="M14" s="12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05">
        <f>ROWS(A$2:$B15)</f>
        <v>14</v>
      </c>
      <c r="B15" s="157" t="s">
        <v>328</v>
      </c>
      <c r="C15" s="157" t="s">
        <v>328</v>
      </c>
      <c r="D15" s="157" t="s">
        <v>429</v>
      </c>
      <c r="E15" s="231">
        <v>408050005</v>
      </c>
      <c r="F15" s="106" t="str">
        <f t="shared" si="4"/>
        <v>Mutter-Kind-Einrichtungen/Mutter-Kind-Einrichtungen/Personengemeinschaft Standard</v>
      </c>
      <c r="G15" s="105">
        <f>ROWS($B$2:G15)</f>
        <v>14</v>
      </c>
      <c r="H15" s="123"/>
      <c r="I15" s="106">
        <f t="shared" si="5"/>
        <v>14</v>
      </c>
      <c r="J15" s="106">
        <f>IFERROR(SMALL(I$2:I$100,ROWS($E$2:I15)),"")</f>
        <v>29</v>
      </c>
      <c r="K15" s="106" t="str">
        <f t="shared" si="0"/>
        <v>Tageszentren</v>
      </c>
      <c r="M15" s="12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05">
        <f>ROWS(A$2:$B16)</f>
        <v>15</v>
      </c>
      <c r="B16" s="157" t="s">
        <v>329</v>
      </c>
      <c r="C16" s="157" t="s">
        <v>346</v>
      </c>
      <c r="D16" s="157" t="s">
        <v>316</v>
      </c>
      <c r="E16" s="231">
        <v>409020202</v>
      </c>
      <c r="F16" s="106" t="str">
        <f t="shared" si="4"/>
        <v>Niederschwellige Unterkünfte/Notquartiere/Betriebsförderung</v>
      </c>
      <c r="G16" s="105">
        <f>ROWS($B$2:G16)</f>
        <v>15</v>
      </c>
      <c r="H16" s="123"/>
      <c r="I16" s="106">
        <f t="shared" si="5"/>
        <v>15</v>
      </c>
      <c r="J16" s="106">
        <f>IFERROR(SMALL(I$2:I$100,ROWS($E$2:I16)),"")</f>
        <v>31</v>
      </c>
      <c r="K16" s="106" t="str">
        <f t="shared" si="0"/>
        <v>Winterpaket</v>
      </c>
      <c r="M16" s="12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05">
        <f>ROWS(A$2:$B17)</f>
        <v>16</v>
      </c>
      <c r="B17" s="157" t="s">
        <v>329</v>
      </c>
      <c r="C17" s="157" t="s">
        <v>330</v>
      </c>
      <c r="D17" s="157" t="s">
        <v>316</v>
      </c>
      <c r="E17" s="231">
        <v>409020102</v>
      </c>
      <c r="F17" s="106" t="str">
        <f t="shared" si="4"/>
        <v>Niederschwellige Unterkünfte/Unterkünfte/Betriebsförderung</v>
      </c>
      <c r="G17" s="105">
        <f>ROWS($B$2:G17)</f>
        <v>16</v>
      </c>
      <c r="H17" s="123"/>
      <c r="I17" s="106" t="str">
        <f t="shared" si="5"/>
        <v/>
      </c>
      <c r="J17" s="106" t="str">
        <f>IFERROR(SMALL(I$2:I$100,ROWS($E$2:I17)),"")</f>
        <v/>
      </c>
      <c r="K17" s="106" t="str">
        <f t="shared" si="0"/>
        <v>&lt;Neu&gt;</v>
      </c>
      <c r="M17" s="12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05">
        <f>ROWS(A$2:$B18)</f>
        <v>17</v>
      </c>
      <c r="B18" s="157" t="s">
        <v>329</v>
      </c>
      <c r="C18" s="157" t="s">
        <v>330</v>
      </c>
      <c r="D18" s="157" t="s">
        <v>318</v>
      </c>
      <c r="E18" s="231">
        <v>409020101</v>
      </c>
      <c r="F18" s="106" t="str">
        <f t="shared" si="4"/>
        <v>Niederschwellige Unterkünfte/Unterkünfte/Sonstige Förderungen</v>
      </c>
      <c r="G18" s="105">
        <f>ROWS($B$2:G18)</f>
        <v>17</v>
      </c>
      <c r="H18" s="123"/>
      <c r="I18" s="106" t="str">
        <f t="shared" si="5"/>
        <v/>
      </c>
      <c r="J18" s="106" t="str">
        <f>IFERROR(SMALL(I$2:I$100,ROWS($E$2:I18)),"")</f>
        <v/>
      </c>
      <c r="K18" s="106" t="str">
        <f t="shared" si="0"/>
        <v/>
      </c>
      <c r="M18" s="12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05">
        <f>ROWS(A$2:$B19)</f>
        <v>18</v>
      </c>
      <c r="B19" s="157" t="s">
        <v>331</v>
      </c>
      <c r="C19" s="157" t="s">
        <v>431</v>
      </c>
      <c r="D19" s="157" t="s">
        <v>318</v>
      </c>
      <c r="E19" s="231">
        <v>409070201</v>
      </c>
      <c r="F19" s="106" t="str">
        <f t="shared" si="4"/>
        <v>Peer-Angebote/Peer-Angebote - Beratung/Sonstige Förderungen</v>
      </c>
      <c r="G19" s="105">
        <f>ROWS($B$2:G19)</f>
        <v>18</v>
      </c>
      <c r="H19" s="123"/>
      <c r="I19" s="106">
        <f t="shared" si="5"/>
        <v>18</v>
      </c>
      <c r="J19" s="106" t="str">
        <f>IFERROR(SMALL(I$2:I$100,ROWS($E$2:I19)),"")</f>
        <v/>
      </c>
      <c r="K19" s="106" t="str">
        <f t="shared" si="0"/>
        <v/>
      </c>
      <c r="M19" s="12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05">
        <f>ROWS(A$2:$B20)</f>
        <v>19</v>
      </c>
      <c r="B20" s="157" t="s">
        <v>331</v>
      </c>
      <c r="C20" s="157" t="s">
        <v>332</v>
      </c>
      <c r="D20" s="157" t="s">
        <v>318</v>
      </c>
      <c r="E20" s="231">
        <v>409070301</v>
      </c>
      <c r="F20" s="106" t="str">
        <f t="shared" si="4"/>
        <v>Peer-Angebote/Peer-Angebote - Projekte/Sonstige Förderungen</v>
      </c>
      <c r="G20" s="105">
        <f>ROWS($B$2:G20)</f>
        <v>19</v>
      </c>
      <c r="H20" s="123"/>
      <c r="I20" s="106" t="str">
        <f t="shared" si="5"/>
        <v/>
      </c>
      <c r="J20" s="106" t="str">
        <f>IFERROR(SMALL(I$2:I$100,ROWS($E$2:I20)),"")</f>
        <v/>
      </c>
      <c r="K20" s="106" t="str">
        <f t="shared" si="0"/>
        <v/>
      </c>
      <c r="M20" s="12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05">
        <f>ROWS(A$2:$B21)</f>
        <v>20</v>
      </c>
      <c r="B21" s="157" t="s">
        <v>331</v>
      </c>
      <c r="C21" s="157" t="s">
        <v>333</v>
      </c>
      <c r="D21" s="157" t="s">
        <v>318</v>
      </c>
      <c r="E21" s="231">
        <v>409070101</v>
      </c>
      <c r="F21" s="106" t="str">
        <f t="shared" si="4"/>
        <v>Peer-Angebote/Peer-Angebote - Sonstige Förderungen/Sonstige Förderungen</v>
      </c>
      <c r="G21" s="105">
        <f>ROWS($B$2:G21)</f>
        <v>20</v>
      </c>
      <c r="H21" s="123"/>
      <c r="I21" s="106" t="str">
        <f t="shared" si="5"/>
        <v/>
      </c>
      <c r="J21" s="106" t="str">
        <f>IFERROR(SMALL(I$2:I$100,ROWS($E$2:I21)),"")</f>
        <v/>
      </c>
      <c r="K21" s="106" t="str">
        <f t="shared" si="0"/>
        <v/>
      </c>
      <c r="M21" s="12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05">
        <f>ROWS(A$2:$B22)</f>
        <v>21</v>
      </c>
      <c r="B22" s="157" t="s">
        <v>432</v>
      </c>
      <c r="C22" s="157" t="s">
        <v>433</v>
      </c>
      <c r="D22" s="157" t="s">
        <v>433</v>
      </c>
      <c r="E22" s="231">
        <v>409080201</v>
      </c>
      <c r="F22" s="106" t="str">
        <f t="shared" si="4"/>
        <v>Sonstige/Projekte und Innovation/Projekte und Innovation</v>
      </c>
      <c r="G22" s="105">
        <f>ROWS($B$2:G22)</f>
        <v>21</v>
      </c>
      <c r="H22" s="123"/>
      <c r="I22" s="106">
        <f t="shared" si="5"/>
        <v>21</v>
      </c>
      <c r="J22" s="106" t="str">
        <f>IFERROR(SMALL(I$2:I$100,ROWS($E$2:I22)),"")</f>
        <v/>
      </c>
      <c r="K22" s="106" t="str">
        <f t="shared" si="0"/>
        <v/>
      </c>
      <c r="M22" s="12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05">
        <f>ROWS(A$2:$B23)</f>
        <v>22</v>
      </c>
      <c r="B23" s="156" t="s">
        <v>432</v>
      </c>
      <c r="C23" s="156" t="s">
        <v>318</v>
      </c>
      <c r="D23" s="156" t="s">
        <v>318</v>
      </c>
      <c r="E23" s="231">
        <v>409080101</v>
      </c>
      <c r="F23" s="106" t="str">
        <f t="shared" si="4"/>
        <v>Sonstige/Sonstige Förderungen/Sonstige Förderungen</v>
      </c>
      <c r="G23" s="105">
        <f>ROWS($B$2:G23)</f>
        <v>22</v>
      </c>
      <c r="H23" s="123"/>
      <c r="I23" s="106" t="str">
        <f t="shared" si="5"/>
        <v/>
      </c>
      <c r="J23" s="106" t="str">
        <f>IFERROR(SMALL(I$2:I$100,ROWS($E$2:I23)),"")</f>
        <v/>
      </c>
      <c r="K23" s="106" t="str">
        <f t="shared" si="0"/>
        <v/>
      </c>
      <c r="M23" s="12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05">
        <f>ROWS(A$2:$B24)</f>
        <v>23</v>
      </c>
      <c r="B24" s="157" t="s">
        <v>334</v>
      </c>
      <c r="C24" s="157" t="s">
        <v>334</v>
      </c>
      <c r="D24" s="157" t="s">
        <v>316</v>
      </c>
      <c r="E24" s="232">
        <v>408040002</v>
      </c>
      <c r="F24" s="106" t="str">
        <f t="shared" si="4"/>
        <v>Soziales Wohnungsmanagement/Soziales Wohnungsmanagement/Betriebsförderung</v>
      </c>
      <c r="G24" s="105">
        <f>ROWS($B$2:G24)</f>
        <v>23</v>
      </c>
      <c r="H24" s="123"/>
      <c r="I24" s="106">
        <f t="shared" si="5"/>
        <v>23</v>
      </c>
      <c r="J24" s="106" t="str">
        <f>IFERROR(SMALL(I$2:I$100,ROWS($E$2:I24)),"")</f>
        <v/>
      </c>
      <c r="K24" s="106" t="str">
        <f t="shared" si="0"/>
        <v/>
      </c>
      <c r="M24" s="12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05">
        <f>ROWS(A$2:$B25)</f>
        <v>24</v>
      </c>
      <c r="B25" s="157" t="s">
        <v>334</v>
      </c>
      <c r="C25" s="157" t="s">
        <v>334</v>
      </c>
      <c r="D25" s="157" t="s">
        <v>318</v>
      </c>
      <c r="E25" s="232">
        <v>408040001</v>
      </c>
      <c r="F25" s="106" t="str">
        <f t="shared" si="4"/>
        <v>Soziales Wohnungsmanagement/Soziales Wohnungsmanagement/Sonstige Förderungen</v>
      </c>
      <c r="G25" s="105">
        <f>ROWS($B$2:G25)</f>
        <v>24</v>
      </c>
      <c r="H25" s="123"/>
      <c r="I25" s="106" t="str">
        <f t="shared" si="5"/>
        <v/>
      </c>
      <c r="J25" s="106" t="str">
        <f>IFERROR(SMALL(I$2:I$100,ROWS($E$2:I25)),"")</f>
        <v/>
      </c>
      <c r="K25" s="106" t="str">
        <f t="shared" si="0"/>
        <v/>
      </c>
      <c r="M25" s="12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05">
        <f>ROWS(A$2:$B26)</f>
        <v>25</v>
      </c>
      <c r="B26" s="157" t="s">
        <v>335</v>
      </c>
      <c r="C26" s="157" t="s">
        <v>335</v>
      </c>
      <c r="D26" s="157" t="s">
        <v>323</v>
      </c>
      <c r="E26" s="231">
        <v>408030002</v>
      </c>
      <c r="F26" s="106" t="str">
        <f t="shared" si="4"/>
        <v>Stationär betreutes Wohnen/Stationär betreutes Wohnen/Einzelperson Standard</v>
      </c>
      <c r="G26" s="105">
        <f>ROWS($B$2:G26)</f>
        <v>25</v>
      </c>
      <c r="H26" s="123"/>
      <c r="I26" s="106">
        <f t="shared" si="5"/>
        <v>25</v>
      </c>
      <c r="J26" s="106" t="str">
        <f>IFERROR(SMALL(I$2:I$100,ROWS($E$2:I26)),"")</f>
        <v/>
      </c>
      <c r="K26" s="106" t="str">
        <f t="shared" si="0"/>
        <v/>
      </c>
      <c r="M26" s="12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05">
        <f>ROWS(A$2:$B27)</f>
        <v>26</v>
      </c>
      <c r="B27" s="157" t="s">
        <v>335</v>
      </c>
      <c r="C27" s="157" t="s">
        <v>335</v>
      </c>
      <c r="D27" s="157" t="s">
        <v>429</v>
      </c>
      <c r="E27" s="232">
        <v>408030005</v>
      </c>
      <c r="F27" s="106" t="str">
        <f t="shared" si="4"/>
        <v>Stationär betreutes Wohnen/Stationär betreutes Wohnen/Personengemeinschaft Standard</v>
      </c>
      <c r="G27" s="105">
        <f>ROWS($B$2:G27)</f>
        <v>26</v>
      </c>
      <c r="H27" s="123"/>
      <c r="I27" s="106" t="str">
        <f t="shared" si="5"/>
        <v/>
      </c>
      <c r="J27" s="106" t="str">
        <f>IFERROR(SMALL(I$2:I$100,ROWS($E$2:I27)),"")</f>
        <v/>
      </c>
      <c r="K27" s="106" t="str">
        <f t="shared" si="0"/>
        <v/>
      </c>
      <c r="M27" s="12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05">
        <f>ROWS(A$2:$B28)</f>
        <v>27</v>
      </c>
      <c r="B28" s="157" t="s">
        <v>335</v>
      </c>
      <c r="C28" s="157" t="s">
        <v>335</v>
      </c>
      <c r="D28" s="157" t="s">
        <v>318</v>
      </c>
      <c r="E28" s="232">
        <v>408030001</v>
      </c>
      <c r="F28" s="106" t="str">
        <f t="shared" si="4"/>
        <v>Stationär betreutes Wohnen/Stationär betreutes Wohnen/Sonstige Förderungen</v>
      </c>
      <c r="G28" s="105">
        <f>ROWS($B$2:G28)</f>
        <v>27</v>
      </c>
      <c r="H28" s="123"/>
      <c r="I28" s="106" t="str">
        <f t="shared" si="5"/>
        <v/>
      </c>
      <c r="J28" s="106" t="str">
        <f>IFERROR(SMALL(I$2:I$100,ROWS($E$2:I28)),"")</f>
        <v/>
      </c>
      <c r="K28" s="106" t="str">
        <f t="shared" si="0"/>
        <v/>
      </c>
      <c r="M28" s="12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05">
        <f>ROWS(A$2:$B29)</f>
        <v>28</v>
      </c>
      <c r="B29" s="157" t="s">
        <v>336</v>
      </c>
      <c r="C29" s="157" t="s">
        <v>336</v>
      </c>
      <c r="D29" s="157" t="s">
        <v>316</v>
      </c>
      <c r="E29" s="231">
        <v>409040002</v>
      </c>
      <c r="F29" s="106" t="str">
        <f t="shared" si="4"/>
        <v>Straßensozialarbeit/Straßensozialarbeit/Betriebsförderung</v>
      </c>
      <c r="G29" s="105">
        <f>ROWS($B$2:G29)</f>
        <v>28</v>
      </c>
      <c r="H29" s="123"/>
      <c r="I29" s="106">
        <f t="shared" si="5"/>
        <v>28</v>
      </c>
      <c r="J29" s="106" t="str">
        <f>IFERROR(SMALL(I$2:I$100,ROWS($E$2:I29)),"")</f>
        <v/>
      </c>
      <c r="K29" s="106" t="str">
        <f t="shared" si="0"/>
        <v/>
      </c>
      <c r="M29" s="12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05">
        <f>ROWS(A$2:$B30)</f>
        <v>29</v>
      </c>
      <c r="B30" s="157" t="s">
        <v>337</v>
      </c>
      <c r="C30" s="157" t="s">
        <v>337</v>
      </c>
      <c r="D30" s="157" t="s">
        <v>316</v>
      </c>
      <c r="E30" s="231">
        <v>409030002</v>
      </c>
      <c r="F30" s="106" t="str">
        <f t="shared" si="4"/>
        <v>Tageszentren/Tageszentren/Betriebsförderung</v>
      </c>
      <c r="G30" s="105">
        <f>ROWS($B$2:G30)</f>
        <v>29</v>
      </c>
      <c r="H30" s="123"/>
      <c r="I30" s="106">
        <f t="shared" si="5"/>
        <v>29</v>
      </c>
      <c r="J30" s="106" t="str">
        <f>IFERROR(SMALL(I$2:I$100,ROWS($E$2:I30)),"")</f>
        <v/>
      </c>
      <c r="K30" s="106" t="str">
        <f t="shared" si="0"/>
        <v/>
      </c>
      <c r="M30" s="12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05">
        <f>ROWS(A$2:$B31)</f>
        <v>30</v>
      </c>
      <c r="B31" s="157" t="s">
        <v>337</v>
      </c>
      <c r="C31" s="157" t="s">
        <v>337</v>
      </c>
      <c r="D31" s="157" t="s">
        <v>318</v>
      </c>
      <c r="E31" s="232">
        <v>409030001</v>
      </c>
      <c r="F31" s="106" t="str">
        <f t="shared" si="4"/>
        <v>Tageszentren/Tageszentren/Sonstige Förderungen</v>
      </c>
      <c r="G31" s="105">
        <f>ROWS($B$2:G31)</f>
        <v>30</v>
      </c>
      <c r="H31" s="123"/>
      <c r="I31" s="106" t="str">
        <f t="shared" si="5"/>
        <v/>
      </c>
      <c r="J31" s="106" t="str">
        <f>IFERROR(SMALL(I$2:I$100,ROWS($E$2:I31)),"")</f>
        <v/>
      </c>
      <c r="K31" s="106" t="str">
        <f t="shared" si="0"/>
        <v/>
      </c>
      <c r="M31" s="12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05">
        <f>ROWS(A$2:$B32)</f>
        <v>31</v>
      </c>
      <c r="B32" s="157" t="s">
        <v>225</v>
      </c>
      <c r="C32" s="157" t="s">
        <v>434</v>
      </c>
      <c r="D32" s="157" t="s">
        <v>435</v>
      </c>
      <c r="E32" s="231">
        <v>409010400</v>
      </c>
      <c r="F32" s="106" t="str">
        <f t="shared" si="4"/>
        <v>Winterpaket/Winterpaket - Ergänzende Maßnahmen/Ergänzende Maßnahmen</v>
      </c>
      <c r="G32" s="105">
        <f>ROWS($B$2:G32)</f>
        <v>31</v>
      </c>
      <c r="H32" s="123"/>
      <c r="I32" s="106">
        <f t="shared" si="5"/>
        <v>31</v>
      </c>
      <c r="J32" s="106" t="str">
        <f>IFERROR(SMALL(I$2:I$100,ROWS($E$2:I32)),"")</f>
        <v/>
      </c>
      <c r="K32" s="106" t="str">
        <f t="shared" si="0"/>
        <v/>
      </c>
      <c r="M32" s="12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05">
        <f>ROWS(A$2:$B33)</f>
        <v>32</v>
      </c>
      <c r="B33" s="157" t="s">
        <v>225</v>
      </c>
      <c r="C33" s="157" t="s">
        <v>338</v>
      </c>
      <c r="D33" s="157" t="s">
        <v>339</v>
      </c>
      <c r="E33" s="231">
        <v>409010200</v>
      </c>
      <c r="F33" s="106" t="str">
        <f t="shared" si="4"/>
        <v>Winterpaket/Winterpaket - Nacht-/Notquartiere/Nacht-/Notquartiere</v>
      </c>
      <c r="G33" s="105">
        <f>ROWS($B$2:G33)</f>
        <v>32</v>
      </c>
      <c r="H33" s="123"/>
      <c r="I33" s="106" t="str">
        <f t="shared" si="5"/>
        <v/>
      </c>
      <c r="J33" s="106" t="str">
        <f>IFERROR(SMALL(I$2:I$100,ROWS($E$2:I33)),"")</f>
        <v/>
      </c>
      <c r="K33" s="106" t="str">
        <f t="shared" si="0"/>
        <v/>
      </c>
      <c r="M33" s="12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05">
        <f>ROWS(A$2:$B34)</f>
        <v>33</v>
      </c>
      <c r="B34" s="233" t="s">
        <v>225</v>
      </c>
      <c r="C34" s="233" t="s">
        <v>436</v>
      </c>
      <c r="D34" s="233" t="s">
        <v>318</v>
      </c>
      <c r="E34" s="234">
        <v>409010100</v>
      </c>
      <c r="F34" s="106" t="str">
        <f t="shared" si="4"/>
        <v>Winterpaket/Winterpaket - Sonstige Förderungen/Sonstige Förderungen</v>
      </c>
      <c r="G34" s="105">
        <f>ROWS($B$2:G34)</f>
        <v>33</v>
      </c>
      <c r="H34" s="123"/>
      <c r="I34" s="106" t="str">
        <f t="shared" si="5"/>
        <v/>
      </c>
      <c r="J34" s="106" t="str">
        <f>IFERROR(SMALL(I$2:I$100,ROWS($E$2:I34)),"")</f>
        <v/>
      </c>
      <c r="K34" s="106" t="str">
        <f t="shared" si="0"/>
        <v/>
      </c>
      <c r="M34" s="12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05">
        <f>ROWS(A$2:$B35)</f>
        <v>34</v>
      </c>
      <c r="B35" s="233" t="s">
        <v>225</v>
      </c>
      <c r="C35" s="233" t="s">
        <v>340</v>
      </c>
      <c r="D35" s="233" t="s">
        <v>341</v>
      </c>
      <c r="E35" s="235">
        <v>409010300</v>
      </c>
      <c r="F35" s="106" t="str">
        <f t="shared" si="4"/>
        <v>Winterpaket/Winterpaket - Wärmestuben und Beratung/Wärmestuben und Beratung</v>
      </c>
      <c r="G35" s="105">
        <f>ROWS($B$2:G35)</f>
        <v>34</v>
      </c>
      <c r="H35" s="123"/>
      <c r="I35" s="106" t="str">
        <f t="shared" si="5"/>
        <v/>
      </c>
      <c r="J35" s="106" t="str">
        <f>IFERROR(SMALL(I$2:I$100,ROWS($E$2:I35)),"")</f>
        <v/>
      </c>
      <c r="K35" s="106" t="str">
        <f t="shared" si="0"/>
        <v/>
      </c>
      <c r="M35" s="12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05">
        <f>ROWS(A$2:$B36)</f>
        <v>35</v>
      </c>
      <c r="B36"/>
      <c r="C36"/>
      <c r="D36"/>
      <c r="E36"/>
      <c r="F36" s="106" t="str">
        <f t="shared" si="4"/>
        <v>//</v>
      </c>
      <c r="G36" s="105">
        <f>ROWS($B$2:G36)</f>
        <v>35</v>
      </c>
      <c r="H36" s="123"/>
      <c r="I36" s="106" t="str">
        <f t="shared" si="5"/>
        <v/>
      </c>
      <c r="J36" s="106" t="str">
        <f>IFERROR(SMALL(I$2:I$100,ROWS($E$2:I36)),"")</f>
        <v/>
      </c>
      <c r="K36" s="106" t="str">
        <f t="shared" si="0"/>
        <v/>
      </c>
      <c r="M36" s="12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05">
        <f>ROWS(A$2:$B37)</f>
        <v>36</v>
      </c>
      <c r="B37"/>
      <c r="C37"/>
      <c r="D37"/>
      <c r="E37"/>
      <c r="F37" s="106" t="str">
        <f t="shared" si="4"/>
        <v>//</v>
      </c>
      <c r="G37" s="105">
        <f>ROWS($B$2:G37)</f>
        <v>36</v>
      </c>
      <c r="H37" s="123"/>
      <c r="I37" s="106" t="str">
        <f t="shared" si="5"/>
        <v/>
      </c>
      <c r="J37" s="106" t="str">
        <f>IFERROR(SMALL(I$2:I$100,ROWS($E$2:I37)),"")</f>
        <v/>
      </c>
      <c r="K37" s="106" t="str">
        <f t="shared" si="0"/>
        <v/>
      </c>
      <c r="M37" s="12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05">
        <f>ROWS(A$2:$B38)</f>
        <v>37</v>
      </c>
      <c r="B38"/>
      <c r="C38"/>
      <c r="D38"/>
      <c r="E38"/>
      <c r="F38" s="106" t="str">
        <f t="shared" si="4"/>
        <v>//</v>
      </c>
      <c r="G38" s="105">
        <f>ROWS($B$2:G38)</f>
        <v>37</v>
      </c>
      <c r="H38" s="123"/>
      <c r="I38" s="106" t="str">
        <f t="shared" si="5"/>
        <v/>
      </c>
      <c r="J38" s="106" t="str">
        <f>IFERROR(SMALL(I$2:I$100,ROWS($E$2:I38)),"")</f>
        <v/>
      </c>
      <c r="K38" s="106" t="str">
        <f t="shared" si="0"/>
        <v/>
      </c>
      <c r="M38" s="12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05">
        <f>ROWS(A$2:$B39)</f>
        <v>38</v>
      </c>
      <c r="B39"/>
      <c r="C39"/>
      <c r="D39"/>
      <c r="E39"/>
      <c r="F39" s="106" t="str">
        <f t="shared" si="4"/>
        <v>//</v>
      </c>
      <c r="G39" s="105">
        <f>ROWS($B$2:G39)</f>
        <v>38</v>
      </c>
      <c r="H39" s="123"/>
      <c r="I39" s="106" t="str">
        <f t="shared" si="5"/>
        <v/>
      </c>
      <c r="J39" s="106" t="str">
        <f>IFERROR(SMALL(I$2:I$100,ROWS($E$2:I39)),"")</f>
        <v/>
      </c>
      <c r="K39" s="106" t="str">
        <f t="shared" si="0"/>
        <v/>
      </c>
      <c r="M39" s="12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05">
        <f>ROWS(A$2:$B40)</f>
        <v>39</v>
      </c>
      <c r="B40"/>
      <c r="C40"/>
      <c r="D40"/>
      <c r="E40"/>
      <c r="F40" s="106" t="str">
        <f t="shared" si="4"/>
        <v>//</v>
      </c>
      <c r="G40" s="105">
        <f>ROWS($B$2:G40)</f>
        <v>39</v>
      </c>
      <c r="H40" s="123"/>
      <c r="I40" s="106" t="str">
        <f t="shared" si="5"/>
        <v/>
      </c>
      <c r="J40" s="106" t="str">
        <f>IFERROR(SMALL(I$2:I$100,ROWS($E$2:I40)),"")</f>
        <v/>
      </c>
      <c r="K40" s="106" t="str">
        <f t="shared" si="0"/>
        <v/>
      </c>
      <c r="M40" s="12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05">
        <f>ROWS(A$2:$B41)</f>
        <v>40</v>
      </c>
      <c r="B41"/>
      <c r="C41"/>
      <c r="D41"/>
      <c r="E41"/>
      <c r="F41" s="106" t="str">
        <f t="shared" si="4"/>
        <v>//</v>
      </c>
      <c r="G41" s="105">
        <f>ROWS($B$2:G41)</f>
        <v>40</v>
      </c>
      <c r="H41" s="123"/>
      <c r="I41" s="106" t="str">
        <f t="shared" si="5"/>
        <v/>
      </c>
      <c r="J41" s="106" t="str">
        <f>IFERROR(SMALL(I$2:I$100,ROWS($E$2:I41)),"")</f>
        <v/>
      </c>
      <c r="K41" s="106" t="str">
        <f t="shared" si="0"/>
        <v/>
      </c>
      <c r="M41" s="12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05">
        <f>ROWS(A$2:$B42)</f>
        <v>41</v>
      </c>
      <c r="B42"/>
      <c r="C42"/>
      <c r="D42"/>
      <c r="E42"/>
      <c r="F42" s="106" t="str">
        <f t="shared" si="4"/>
        <v>//</v>
      </c>
      <c r="G42" s="105">
        <f>ROWS($B$2:G42)</f>
        <v>41</v>
      </c>
      <c r="H42" s="123"/>
      <c r="I42" s="106" t="str">
        <f t="shared" si="5"/>
        <v/>
      </c>
      <c r="J42" s="106" t="str">
        <f>IFERROR(SMALL(I$2:I$100,ROWS($E$2:I42)),"")</f>
        <v/>
      </c>
      <c r="K42" s="106" t="str">
        <f t="shared" si="0"/>
        <v/>
      </c>
      <c r="M42" s="12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05">
        <f>ROWS(A$2:$B43)</f>
        <v>42</v>
      </c>
      <c r="B43"/>
      <c r="C43"/>
      <c r="D43"/>
      <c r="E43"/>
      <c r="F43" s="106" t="str">
        <f t="shared" si="4"/>
        <v>//</v>
      </c>
      <c r="G43" s="105">
        <f>ROWS($B$2:G43)</f>
        <v>42</v>
      </c>
      <c r="H43" s="123"/>
      <c r="I43" s="106" t="str">
        <f t="shared" si="5"/>
        <v/>
      </c>
      <c r="J43" s="106" t="str">
        <f>IFERROR(SMALL(I$2:I$100,ROWS($E$2:I43)),"")</f>
        <v/>
      </c>
      <c r="K43" s="106" t="str">
        <f t="shared" si="0"/>
        <v/>
      </c>
      <c r="M43" s="12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05">
        <f>ROWS(A$2:$B44)</f>
        <v>43</v>
      </c>
      <c r="B44"/>
      <c r="C44"/>
      <c r="D44"/>
      <c r="E44"/>
      <c r="F44" s="106" t="str">
        <f t="shared" si="4"/>
        <v>//</v>
      </c>
      <c r="G44" s="105">
        <f>ROWS($B$2:G44)</f>
        <v>43</v>
      </c>
      <c r="H44" s="123"/>
      <c r="I44" s="106" t="str">
        <f t="shared" si="5"/>
        <v/>
      </c>
      <c r="J44" s="106" t="str">
        <f>IFERROR(SMALL(I$2:I$100,ROWS($E$2:I44)),"")</f>
        <v/>
      </c>
      <c r="K44" s="106" t="str">
        <f t="shared" si="0"/>
        <v/>
      </c>
      <c r="M44" s="12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05">
        <f>ROWS(A$2:$B45)</f>
        <v>44</v>
      </c>
      <c r="B45"/>
      <c r="C45"/>
      <c r="D45"/>
      <c r="E45"/>
      <c r="F45" s="106" t="str">
        <f t="shared" si="4"/>
        <v>//</v>
      </c>
      <c r="G45" s="105">
        <f>ROWS($B$2:G45)</f>
        <v>44</v>
      </c>
      <c r="H45" s="123"/>
      <c r="I45" s="106" t="str">
        <f t="shared" si="5"/>
        <v/>
      </c>
      <c r="J45" s="106" t="str">
        <f>IFERROR(SMALL(I$2:I$100,ROWS($E$2:I45)),"")</f>
        <v/>
      </c>
      <c r="K45" s="106" t="str">
        <f t="shared" si="0"/>
        <v/>
      </c>
      <c r="M45" s="12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05">
        <f>ROWS(A$2:$B46)</f>
        <v>45</v>
      </c>
      <c r="B46"/>
      <c r="C46"/>
      <c r="D46"/>
      <c r="E46"/>
      <c r="F46" s="106" t="str">
        <f t="shared" si="4"/>
        <v>//</v>
      </c>
      <c r="G46" s="105">
        <f>ROWS($B$2:G46)</f>
        <v>45</v>
      </c>
      <c r="H46" s="123"/>
      <c r="I46" s="106" t="str">
        <f t="shared" si="5"/>
        <v/>
      </c>
      <c r="J46" s="106" t="str">
        <f>IFERROR(SMALL(I$2:I$100,ROWS($E$2:I46)),"")</f>
        <v/>
      </c>
      <c r="K46" s="106" t="str">
        <f t="shared" si="0"/>
        <v/>
      </c>
      <c r="M46" s="12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05">
        <f>ROWS(A$2:$B47)</f>
        <v>46</v>
      </c>
      <c r="B47"/>
      <c r="C47"/>
      <c r="D47"/>
      <c r="E47"/>
      <c r="F47" s="106" t="str">
        <f t="shared" si="4"/>
        <v>//</v>
      </c>
      <c r="G47" s="105">
        <f>ROWS($B$2:G47)</f>
        <v>46</v>
      </c>
      <c r="H47" s="123"/>
      <c r="I47" s="106" t="str">
        <f t="shared" si="5"/>
        <v/>
      </c>
      <c r="J47" s="106" t="str">
        <f>IFERROR(SMALL(I$2:I$100,ROWS($E$2:I47)),"")</f>
        <v/>
      </c>
      <c r="K47" s="106" t="str">
        <f t="shared" si="0"/>
        <v/>
      </c>
      <c r="M47" s="12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05">
        <f>ROWS(A$2:$B48)</f>
        <v>47</v>
      </c>
      <c r="B48"/>
      <c r="C48"/>
      <c r="D48"/>
      <c r="E48"/>
      <c r="F48" s="106" t="str">
        <f t="shared" si="4"/>
        <v>//</v>
      </c>
      <c r="G48" s="105">
        <f>ROWS($B$2:G48)</f>
        <v>47</v>
      </c>
      <c r="H48" s="123"/>
      <c r="I48" s="106" t="str">
        <f t="shared" si="5"/>
        <v/>
      </c>
      <c r="J48" s="106" t="str">
        <f>IFERROR(SMALL(I$2:I$100,ROWS($E$2:I48)),"")</f>
        <v/>
      </c>
      <c r="K48" s="106" t="str">
        <f t="shared" si="0"/>
        <v/>
      </c>
      <c r="M48" s="12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05">
        <f>ROWS(A$2:$B49)</f>
        <v>48</v>
      </c>
      <c r="B49"/>
      <c r="C49"/>
      <c r="D49"/>
      <c r="E49"/>
      <c r="F49" s="106" t="str">
        <f t="shared" si="4"/>
        <v>//</v>
      </c>
      <c r="G49" s="105">
        <f>ROWS($B$2:G49)</f>
        <v>48</v>
      </c>
      <c r="H49" s="123"/>
      <c r="I49" s="106" t="str">
        <f t="shared" si="5"/>
        <v/>
      </c>
      <c r="J49" s="106" t="str">
        <f>IFERROR(SMALL(I$2:I$100,ROWS($E$2:I49)),"")</f>
        <v/>
      </c>
      <c r="K49" s="106" t="str">
        <f t="shared" si="0"/>
        <v/>
      </c>
      <c r="M49" s="12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05">
        <f>ROWS(A$2:$B50)</f>
        <v>49</v>
      </c>
      <c r="B50"/>
      <c r="C50"/>
      <c r="D50"/>
      <c r="E50"/>
      <c r="F50" s="106" t="str">
        <f t="shared" si="4"/>
        <v>//</v>
      </c>
      <c r="G50" s="105">
        <f>ROWS($B$2:G50)</f>
        <v>49</v>
      </c>
      <c r="H50" s="123"/>
      <c r="I50" s="106" t="str">
        <f t="shared" si="5"/>
        <v/>
      </c>
      <c r="J50" s="106" t="str">
        <f>IFERROR(SMALL(I$2:I$100,ROWS($E$2:I50)),"")</f>
        <v/>
      </c>
      <c r="K50" s="106" t="str">
        <f t="shared" si="0"/>
        <v/>
      </c>
      <c r="M50" s="12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05">
        <f>ROWS(A$2:$B51)</f>
        <v>50</v>
      </c>
      <c r="B51"/>
      <c r="C51"/>
      <c r="D51"/>
      <c r="E51"/>
      <c r="F51" s="106" t="str">
        <f t="shared" si="4"/>
        <v>//</v>
      </c>
      <c r="G51" s="105">
        <f>ROWS($B$2:G51)</f>
        <v>50</v>
      </c>
      <c r="H51" s="123"/>
      <c r="I51" s="106" t="str">
        <f t="shared" si="5"/>
        <v/>
      </c>
      <c r="J51" s="106" t="str">
        <f>IFERROR(SMALL(I$2:I$100,ROWS($E$2:I51)),"")</f>
        <v/>
      </c>
      <c r="K51" s="106" t="str">
        <f t="shared" si="0"/>
        <v/>
      </c>
      <c r="M51" s="12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05">
        <f>ROWS(A$2:$B52)</f>
        <v>51</v>
      </c>
      <c r="B52"/>
      <c r="C52"/>
      <c r="D52"/>
      <c r="E52"/>
      <c r="F52" s="106" t="str">
        <f t="shared" si="4"/>
        <v>//</v>
      </c>
      <c r="G52" s="105">
        <f>ROWS($B$2:G52)</f>
        <v>51</v>
      </c>
      <c r="H52" s="123"/>
      <c r="I52" s="106" t="str">
        <f t="shared" si="5"/>
        <v/>
      </c>
      <c r="J52" s="106" t="str">
        <f>IFERROR(SMALL(I$2:I$100,ROWS($E$2:I52)),"")</f>
        <v/>
      </c>
      <c r="K52" s="106" t="str">
        <f t="shared" si="0"/>
        <v/>
      </c>
      <c r="M52" s="12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05">
        <f>ROWS(A$2:$B53)</f>
        <v>52</v>
      </c>
      <c r="B53"/>
      <c r="C53"/>
      <c r="D53"/>
      <c r="E53"/>
      <c r="F53" s="106" t="str">
        <f t="shared" si="4"/>
        <v>//</v>
      </c>
      <c r="G53" s="105">
        <f>ROWS($B$2:G53)</f>
        <v>52</v>
      </c>
      <c r="H53" s="123"/>
      <c r="I53" s="106" t="str">
        <f t="shared" si="5"/>
        <v/>
      </c>
      <c r="J53" s="106" t="str">
        <f>IFERROR(SMALL(I$2:I$100,ROWS($E$2:I53)),"")</f>
        <v/>
      </c>
      <c r="K53" s="106" t="str">
        <f t="shared" si="0"/>
        <v/>
      </c>
      <c r="M53" s="12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05">
        <f>ROWS(A$2:$B54)</f>
        <v>53</v>
      </c>
      <c r="B54"/>
      <c r="C54"/>
      <c r="D54"/>
      <c r="E54"/>
      <c r="F54" s="106" t="str">
        <f t="shared" si="4"/>
        <v>//</v>
      </c>
      <c r="G54" s="105">
        <f>ROWS($B$2:G54)</f>
        <v>53</v>
      </c>
      <c r="H54" s="123"/>
      <c r="I54" s="106" t="str">
        <f t="shared" si="5"/>
        <v/>
      </c>
      <c r="J54" s="106" t="str">
        <f>IFERROR(SMALL(I$2:I$100,ROWS($E$2:I54)),"")</f>
        <v/>
      </c>
      <c r="K54" s="106" t="str">
        <f t="shared" si="0"/>
        <v/>
      </c>
      <c r="M54" s="12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05">
        <f>ROWS(A$2:$B55)</f>
        <v>54</v>
      </c>
      <c r="B55"/>
      <c r="C55"/>
      <c r="D55"/>
      <c r="E55"/>
      <c r="F55" s="106" t="str">
        <f t="shared" si="4"/>
        <v>//</v>
      </c>
      <c r="G55" s="105">
        <f>ROWS($B$2:G55)</f>
        <v>54</v>
      </c>
      <c r="H55" s="123"/>
      <c r="I55" s="106" t="str">
        <f t="shared" si="5"/>
        <v/>
      </c>
      <c r="J55" s="106" t="str">
        <f>IFERROR(SMALL(I$2:I$100,ROWS($E$2:I55)),"")</f>
        <v/>
      </c>
      <c r="K55" s="106" t="str">
        <f t="shared" si="0"/>
        <v/>
      </c>
      <c r="M55" s="12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05">
        <f>ROWS(A$2:$B56)</f>
        <v>55</v>
      </c>
      <c r="B56"/>
      <c r="C56"/>
      <c r="D56"/>
      <c r="E56"/>
      <c r="F56" s="106" t="str">
        <f t="shared" si="4"/>
        <v>//</v>
      </c>
      <c r="G56" s="105">
        <f>ROWS($B$2:G56)</f>
        <v>55</v>
      </c>
      <c r="H56" s="123"/>
      <c r="I56" s="106" t="str">
        <f t="shared" si="5"/>
        <v/>
      </c>
      <c r="J56" s="106" t="str">
        <f>IFERROR(SMALL(I$2:I$100,ROWS($E$2:I56)),"")</f>
        <v/>
      </c>
      <c r="K56" s="106" t="str">
        <f t="shared" si="0"/>
        <v/>
      </c>
      <c r="M56" s="12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05">
        <f>ROWS(A$2:$B57)</f>
        <v>56</v>
      </c>
      <c r="B57"/>
      <c r="C57"/>
      <c r="D57"/>
      <c r="E57"/>
      <c r="F57" s="106" t="str">
        <f t="shared" si="4"/>
        <v>//</v>
      </c>
      <c r="G57" s="105">
        <f>ROWS($B$2:G57)</f>
        <v>56</v>
      </c>
      <c r="H57" s="123"/>
      <c r="I57" s="106" t="str">
        <f t="shared" si="5"/>
        <v/>
      </c>
      <c r="J57" s="106" t="str">
        <f>IFERROR(SMALL(I$2:I$100,ROWS($E$2:I57)),"")</f>
        <v/>
      </c>
      <c r="K57" s="106" t="str">
        <f t="shared" si="0"/>
        <v/>
      </c>
      <c r="M57" s="12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05">
        <f>ROWS(A$2:$B58)</f>
        <v>57</v>
      </c>
      <c r="B58"/>
      <c r="C58"/>
      <c r="D58"/>
      <c r="E58"/>
      <c r="F58" s="106" t="str">
        <f t="shared" si="4"/>
        <v>//</v>
      </c>
      <c r="G58" s="105">
        <f>ROWS($B$2:G58)</f>
        <v>57</v>
      </c>
      <c r="H58" s="123"/>
      <c r="I58" s="106" t="str">
        <f t="shared" si="5"/>
        <v/>
      </c>
      <c r="J58" s="106" t="str">
        <f>IFERROR(SMALL(I$2:I$100,ROWS($E$2:I58)),"")</f>
        <v/>
      </c>
      <c r="K58" s="106" t="str">
        <f t="shared" si="0"/>
        <v/>
      </c>
      <c r="M58" s="12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05">
        <f>ROWS(A$2:$B59)</f>
        <v>58</v>
      </c>
      <c r="B59"/>
      <c r="C59"/>
      <c r="D59"/>
      <c r="E59"/>
      <c r="F59" s="106" t="str">
        <f t="shared" si="4"/>
        <v>//</v>
      </c>
      <c r="G59" s="105">
        <f>ROWS($B$2:G59)</f>
        <v>58</v>
      </c>
      <c r="H59" s="123"/>
      <c r="I59" s="106" t="str">
        <f t="shared" si="5"/>
        <v/>
      </c>
      <c r="J59" s="106" t="str">
        <f>IFERROR(SMALL(I$2:I$100,ROWS($E$2:I59)),"")</f>
        <v/>
      </c>
      <c r="K59" s="106" t="str">
        <f t="shared" si="0"/>
        <v/>
      </c>
      <c r="M59" s="12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05">
        <f>ROWS(A$2:$B60)</f>
        <v>59</v>
      </c>
      <c r="B60"/>
      <c r="C60"/>
      <c r="D60"/>
      <c r="E60"/>
      <c r="F60" s="106" t="str">
        <f t="shared" si="4"/>
        <v>//</v>
      </c>
      <c r="G60" s="105">
        <f>ROWS($B$2:G60)</f>
        <v>59</v>
      </c>
      <c r="H60" s="123"/>
      <c r="I60" s="106" t="str">
        <f t="shared" si="5"/>
        <v/>
      </c>
      <c r="J60" s="106" t="str">
        <f>IFERROR(SMALL(I$2:I$100,ROWS($E$2:I60)),"")</f>
        <v/>
      </c>
      <c r="K60" s="106" t="str">
        <f t="shared" si="0"/>
        <v/>
      </c>
      <c r="M60" s="12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05">
        <f>ROWS(A$2:$B61)</f>
        <v>60</v>
      </c>
      <c r="B61"/>
      <c r="C61"/>
      <c r="D61"/>
      <c r="E61"/>
      <c r="F61" s="106" t="str">
        <f t="shared" si="4"/>
        <v>//</v>
      </c>
      <c r="G61" s="105">
        <f>ROWS($B$2:G61)</f>
        <v>60</v>
      </c>
      <c r="H61" s="123"/>
      <c r="I61" s="106" t="str">
        <f t="shared" si="5"/>
        <v/>
      </c>
      <c r="J61" s="106" t="str">
        <f>IFERROR(SMALL(I$2:I$100,ROWS($E$2:I61)),"")</f>
        <v/>
      </c>
      <c r="K61" s="106" t="str">
        <f t="shared" si="0"/>
        <v/>
      </c>
      <c r="M61" s="12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05">
        <f>ROWS(A$2:$B62)</f>
        <v>61</v>
      </c>
      <c r="B62"/>
      <c r="C62"/>
      <c r="D62"/>
      <c r="E62"/>
      <c r="F62" s="106" t="str">
        <f t="shared" si="4"/>
        <v>//</v>
      </c>
      <c r="G62" s="105">
        <f>ROWS($B$2:G62)</f>
        <v>61</v>
      </c>
      <c r="H62" s="123"/>
      <c r="I62" s="106" t="str">
        <f t="shared" si="5"/>
        <v/>
      </c>
      <c r="J62" s="106" t="str">
        <f>IFERROR(SMALL(I$2:I$100,ROWS($E$2:I62)),"")</f>
        <v/>
      </c>
      <c r="K62" s="106" t="str">
        <f t="shared" si="0"/>
        <v/>
      </c>
      <c r="M62" s="12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05">
        <f>ROWS(A$2:$B63)</f>
        <v>62</v>
      </c>
      <c r="B63"/>
      <c r="C63"/>
      <c r="D63"/>
      <c r="E63"/>
      <c r="F63" s="106" t="str">
        <f t="shared" si="4"/>
        <v>//</v>
      </c>
      <c r="G63" s="105">
        <f>ROWS($B$2:G63)</f>
        <v>62</v>
      </c>
      <c r="H63" s="123"/>
      <c r="I63" s="106" t="str">
        <f t="shared" si="5"/>
        <v/>
      </c>
      <c r="J63" s="106" t="str">
        <f>IFERROR(SMALL(I$2:I$100,ROWS($E$2:I63)),"")</f>
        <v/>
      </c>
      <c r="K63" s="106" t="str">
        <f t="shared" si="0"/>
        <v/>
      </c>
      <c r="M63" s="12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05">
        <f>ROWS(A$2:$B64)</f>
        <v>63</v>
      </c>
      <c r="B64"/>
      <c r="C64"/>
      <c r="D64"/>
      <c r="E64"/>
      <c r="F64" s="106" t="str">
        <f t="shared" si="4"/>
        <v>//</v>
      </c>
      <c r="G64" s="105">
        <f>ROWS($B$2:G64)</f>
        <v>63</v>
      </c>
      <c r="H64" s="123"/>
      <c r="I64" s="106" t="str">
        <f t="shared" si="5"/>
        <v/>
      </c>
      <c r="J64" s="106" t="str">
        <f>IFERROR(SMALL(I$2:I$100,ROWS($E$2:I64)),"")</f>
        <v/>
      </c>
      <c r="K64" s="106" t="str">
        <f t="shared" si="0"/>
        <v/>
      </c>
      <c r="M64" s="12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05">
        <f>ROWS(A$2:$B65)</f>
        <v>64</v>
      </c>
      <c r="B65"/>
      <c r="C65"/>
      <c r="D65"/>
      <c r="E65"/>
      <c r="F65" s="106" t="str">
        <f t="shared" si="4"/>
        <v>//</v>
      </c>
      <c r="G65" s="105">
        <f>ROWS($B$2:G65)</f>
        <v>64</v>
      </c>
      <c r="H65" s="123"/>
      <c r="I65" s="106" t="str">
        <f t="shared" si="5"/>
        <v/>
      </c>
      <c r="J65" s="106" t="str">
        <f>IFERROR(SMALL(I$2:I$100,ROWS($E$2:I65)),"")</f>
        <v/>
      </c>
      <c r="K65" s="106" t="str">
        <f t="shared" si="0"/>
        <v/>
      </c>
      <c r="M65" s="12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05">
        <f>ROWS(A$2:$B66)</f>
        <v>65</v>
      </c>
      <c r="B66"/>
      <c r="C66"/>
      <c r="D66"/>
      <c r="E66"/>
      <c r="F66" s="106" t="str">
        <f t="shared" si="4"/>
        <v>//</v>
      </c>
      <c r="G66" s="105">
        <f>ROWS($B$2:G66)</f>
        <v>65</v>
      </c>
      <c r="H66" s="123"/>
      <c r="I66" s="106" t="str">
        <f t="shared" si="5"/>
        <v/>
      </c>
      <c r="J66" s="106" t="str">
        <f>IFERROR(SMALL(I$2:I$100,ROWS($E$2:I66)),"")</f>
        <v/>
      </c>
      <c r="K66" s="106" t="str">
        <f t="shared" ref="K66:K100" si="12">IFERROR(VLOOKUP(J66,A:B,2,0),IF(J65&lt;&gt;"","&lt;Neu&gt;",""))</f>
        <v/>
      </c>
      <c r="M66" s="12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05">
        <f>ROWS(A$2:$B67)</f>
        <v>66</v>
      </c>
      <c r="B67"/>
      <c r="C67"/>
      <c r="D67"/>
      <c r="E67"/>
      <c r="F67" s="106" t="str">
        <f t="shared" ref="F67:F100" si="16">B67&amp;"/"&amp;C67&amp;"/"&amp;D67</f>
        <v>//</v>
      </c>
      <c r="G67" s="105">
        <f>ROWS($B$2:G67)</f>
        <v>66</v>
      </c>
      <c r="H67" s="123"/>
      <c r="I67" s="106" t="str">
        <f t="shared" ref="I67:I100" si="17">IF(B67=B66,"",IF(LEN(B67)&lt;1,"",A67))</f>
        <v/>
      </c>
      <c r="J67" s="106" t="str">
        <f>IFERROR(SMALL(I$2:I$100,ROWS($E$2:I67)),"")</f>
        <v/>
      </c>
      <c r="K67" s="106" t="str">
        <f t="shared" si="12"/>
        <v/>
      </c>
      <c r="M67" s="12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05">
        <f>ROWS(A$2:$B68)</f>
        <v>67</v>
      </c>
      <c r="B68"/>
      <c r="C68"/>
      <c r="D68"/>
      <c r="E68"/>
      <c r="F68" s="106" t="str">
        <f t="shared" si="16"/>
        <v>//</v>
      </c>
      <c r="G68" s="105">
        <f>ROWS($B$2:G68)</f>
        <v>67</v>
      </c>
      <c r="H68" s="123"/>
      <c r="I68" s="106" t="str">
        <f t="shared" si="17"/>
        <v/>
      </c>
      <c r="J68" s="106" t="str">
        <f>IFERROR(SMALL(I$2:I$100,ROWS($E$2:I68)),"")</f>
        <v/>
      </c>
      <c r="K68" s="106" t="str">
        <f t="shared" si="12"/>
        <v/>
      </c>
      <c r="M68" s="12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05">
        <f>ROWS(A$2:$B69)</f>
        <v>68</v>
      </c>
      <c r="B69"/>
      <c r="C69"/>
      <c r="D69"/>
      <c r="E69"/>
      <c r="F69" s="106" t="str">
        <f t="shared" si="16"/>
        <v>//</v>
      </c>
      <c r="G69" s="105">
        <f>ROWS($B$2:G69)</f>
        <v>68</v>
      </c>
      <c r="H69" s="123"/>
      <c r="I69" s="106" t="str">
        <f t="shared" si="17"/>
        <v/>
      </c>
      <c r="J69" s="106" t="str">
        <f>IFERROR(SMALL(I$2:I$100,ROWS($E$2:I69)),"")</f>
        <v/>
      </c>
      <c r="K69" s="106" t="str">
        <f t="shared" si="12"/>
        <v/>
      </c>
      <c r="M69" s="12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05">
        <f>ROWS(A$2:$B70)</f>
        <v>69</v>
      </c>
      <c r="B70"/>
      <c r="C70"/>
      <c r="D70"/>
      <c r="E70"/>
      <c r="F70" s="106" t="str">
        <f t="shared" si="16"/>
        <v>//</v>
      </c>
      <c r="G70" s="105">
        <f>ROWS($B$2:G70)</f>
        <v>69</v>
      </c>
      <c r="H70" s="123"/>
      <c r="I70" s="106" t="str">
        <f t="shared" si="17"/>
        <v/>
      </c>
      <c r="J70" s="106" t="str">
        <f>IFERROR(SMALL(I$2:I$100,ROWS($E$2:I70)),"")</f>
        <v/>
      </c>
      <c r="K70" s="106" t="str">
        <f t="shared" si="12"/>
        <v/>
      </c>
      <c r="M70" s="12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05">
        <f>ROWS(A$2:$B71)</f>
        <v>70</v>
      </c>
      <c r="B71"/>
      <c r="C71"/>
      <c r="D71"/>
      <c r="E71"/>
      <c r="F71" s="106" t="str">
        <f t="shared" si="16"/>
        <v>//</v>
      </c>
      <c r="G71" s="105">
        <f>ROWS($B$2:G71)</f>
        <v>70</v>
      </c>
      <c r="H71" s="123"/>
      <c r="I71" s="106" t="str">
        <f t="shared" si="17"/>
        <v/>
      </c>
      <c r="J71" s="106" t="str">
        <f>IFERROR(SMALL(I$2:I$100,ROWS($E$2:I71)),"")</f>
        <v/>
      </c>
      <c r="K71" s="106" t="str">
        <f t="shared" si="12"/>
        <v/>
      </c>
      <c r="M71" s="12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05">
        <f>ROWS(A$2:$B72)</f>
        <v>71</v>
      </c>
      <c r="B72"/>
      <c r="C72"/>
      <c r="D72"/>
      <c r="E72"/>
      <c r="F72" s="106" t="str">
        <f t="shared" si="16"/>
        <v>//</v>
      </c>
      <c r="G72" s="105">
        <f>ROWS($B$2:G72)</f>
        <v>71</v>
      </c>
      <c r="H72" s="123"/>
      <c r="I72" s="106" t="str">
        <f t="shared" si="17"/>
        <v/>
      </c>
      <c r="J72" s="106" t="str">
        <f>IFERROR(SMALL(I$2:I$100,ROWS($E$2:I72)),"")</f>
        <v/>
      </c>
      <c r="K72" s="106" t="str">
        <f t="shared" si="12"/>
        <v/>
      </c>
      <c r="M72" s="12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05">
        <f>ROWS(A$2:$B73)</f>
        <v>72</v>
      </c>
      <c r="B73"/>
      <c r="C73"/>
      <c r="D73"/>
      <c r="E73"/>
      <c r="F73" s="106" t="str">
        <f t="shared" si="16"/>
        <v>//</v>
      </c>
      <c r="G73" s="105">
        <f>ROWS($B$2:G73)</f>
        <v>72</v>
      </c>
      <c r="H73" s="123"/>
      <c r="I73" s="106" t="str">
        <f t="shared" si="17"/>
        <v/>
      </c>
      <c r="J73" s="106" t="str">
        <f>IFERROR(SMALL(I$2:I$100,ROWS($E$2:I73)),"")</f>
        <v/>
      </c>
      <c r="K73" s="106" t="str">
        <f t="shared" si="12"/>
        <v/>
      </c>
      <c r="M73" s="12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05">
        <f>ROWS(A$2:$B74)</f>
        <v>73</v>
      </c>
      <c r="B74"/>
      <c r="C74"/>
      <c r="D74"/>
      <c r="E74"/>
      <c r="F74" s="106" t="str">
        <f t="shared" si="16"/>
        <v>//</v>
      </c>
      <c r="G74" s="105">
        <f>ROWS($B$2:G74)</f>
        <v>73</v>
      </c>
      <c r="H74" s="123"/>
      <c r="I74" s="106" t="str">
        <f t="shared" si="17"/>
        <v/>
      </c>
      <c r="J74" s="106" t="str">
        <f>IFERROR(SMALL(I$2:I$100,ROWS($E$2:I74)),"")</f>
        <v/>
      </c>
      <c r="K74" s="106" t="str">
        <f t="shared" si="12"/>
        <v/>
      </c>
      <c r="M74" s="12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05">
        <f>ROWS(A$2:$B75)</f>
        <v>74</v>
      </c>
      <c r="B75"/>
      <c r="C75"/>
      <c r="D75"/>
      <c r="E75"/>
      <c r="F75" s="106" t="str">
        <f t="shared" si="16"/>
        <v>//</v>
      </c>
      <c r="G75" s="105">
        <f>ROWS($B$2:G75)</f>
        <v>74</v>
      </c>
      <c r="H75" s="123"/>
      <c r="I75" s="106" t="str">
        <f t="shared" si="17"/>
        <v/>
      </c>
      <c r="J75" s="106" t="str">
        <f>IFERROR(SMALL(I$2:I$100,ROWS($E$2:I75)),"")</f>
        <v/>
      </c>
      <c r="K75" s="106" t="str">
        <f t="shared" si="12"/>
        <v/>
      </c>
      <c r="M75" s="12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05">
        <f>ROWS(A$2:$B76)</f>
        <v>75</v>
      </c>
      <c r="B76"/>
      <c r="C76"/>
      <c r="D76"/>
      <c r="E76"/>
      <c r="F76" s="106" t="str">
        <f t="shared" si="16"/>
        <v>//</v>
      </c>
      <c r="G76" s="105">
        <f>ROWS($B$2:G76)</f>
        <v>75</v>
      </c>
      <c r="H76" s="123"/>
      <c r="I76" s="106" t="str">
        <f t="shared" si="17"/>
        <v/>
      </c>
      <c r="J76" s="106" t="str">
        <f>IFERROR(SMALL(I$2:I$100,ROWS($E$2:I76)),"")</f>
        <v/>
      </c>
      <c r="K76" s="106" t="str">
        <f t="shared" si="12"/>
        <v/>
      </c>
      <c r="M76" s="12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05">
        <f>ROWS(A$2:$B77)</f>
        <v>76</v>
      </c>
      <c r="B77"/>
      <c r="C77"/>
      <c r="D77"/>
      <c r="E77"/>
      <c r="F77" s="106" t="str">
        <f t="shared" si="16"/>
        <v>//</v>
      </c>
      <c r="G77" s="105">
        <f>ROWS($B$2:G77)</f>
        <v>76</v>
      </c>
      <c r="H77" s="123"/>
      <c r="I77" s="106" t="str">
        <f t="shared" si="17"/>
        <v/>
      </c>
      <c r="J77" s="106" t="str">
        <f>IFERROR(SMALL(I$2:I$100,ROWS($E$2:I77)),"")</f>
        <v/>
      </c>
      <c r="K77" s="106" t="str">
        <f t="shared" si="12"/>
        <v/>
      </c>
      <c r="M77" s="12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05">
        <f>ROWS(A$2:$B78)</f>
        <v>77</v>
      </c>
      <c r="B78"/>
      <c r="C78"/>
      <c r="D78"/>
      <c r="E78"/>
      <c r="F78" s="106" t="str">
        <f t="shared" si="16"/>
        <v>//</v>
      </c>
      <c r="G78" s="105">
        <f>ROWS($B$2:G78)</f>
        <v>77</v>
      </c>
      <c r="H78" s="123"/>
      <c r="I78" s="106" t="str">
        <f t="shared" si="17"/>
        <v/>
      </c>
      <c r="J78" s="106" t="str">
        <f>IFERROR(SMALL(I$2:I$100,ROWS($E$2:I78)),"")</f>
        <v/>
      </c>
      <c r="K78" s="106" t="str">
        <f t="shared" si="12"/>
        <v/>
      </c>
      <c r="M78" s="12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05">
        <f>ROWS(A$2:$B79)</f>
        <v>78</v>
      </c>
      <c r="B79"/>
      <c r="C79"/>
      <c r="D79"/>
      <c r="E79"/>
      <c r="F79" s="106" t="str">
        <f t="shared" si="16"/>
        <v>//</v>
      </c>
      <c r="G79" s="105">
        <f>ROWS($B$2:G79)</f>
        <v>78</v>
      </c>
      <c r="H79" s="123"/>
      <c r="I79" s="106" t="str">
        <f t="shared" si="17"/>
        <v/>
      </c>
      <c r="J79" s="106" t="str">
        <f>IFERROR(SMALL(I$2:I$100,ROWS($E$2:I79)),"")</f>
        <v/>
      </c>
      <c r="K79" s="106" t="str">
        <f t="shared" si="12"/>
        <v/>
      </c>
      <c r="M79" s="12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05">
        <f>ROWS(A$2:$B80)</f>
        <v>79</v>
      </c>
      <c r="B80"/>
      <c r="C80"/>
      <c r="D80"/>
      <c r="E80"/>
      <c r="F80" s="106" t="str">
        <f t="shared" si="16"/>
        <v>//</v>
      </c>
      <c r="G80" s="105">
        <f>ROWS($B$2:G80)</f>
        <v>79</v>
      </c>
      <c r="H80" s="123"/>
      <c r="I80" s="106" t="str">
        <f t="shared" si="17"/>
        <v/>
      </c>
      <c r="J80" s="106" t="str">
        <f>IFERROR(SMALL(I$2:I$100,ROWS($E$2:I80)),"")</f>
        <v/>
      </c>
      <c r="K80" s="106" t="str">
        <f t="shared" si="12"/>
        <v/>
      </c>
      <c r="M80" s="12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05">
        <f>ROWS(A$2:$B81)</f>
        <v>80</v>
      </c>
      <c r="B81"/>
      <c r="C81"/>
      <c r="D81"/>
      <c r="E81"/>
      <c r="F81" s="106" t="str">
        <f t="shared" si="16"/>
        <v>//</v>
      </c>
      <c r="G81" s="105">
        <f>ROWS($B$2:G81)</f>
        <v>80</v>
      </c>
      <c r="H81" s="123"/>
      <c r="I81" s="106" t="str">
        <f t="shared" si="17"/>
        <v/>
      </c>
      <c r="J81" s="106" t="str">
        <f>IFERROR(SMALL(I$2:I$100,ROWS($E$2:I81)),"")</f>
        <v/>
      </c>
      <c r="K81" s="106" t="str">
        <f t="shared" si="12"/>
        <v/>
      </c>
      <c r="M81" s="12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05">
        <f>ROWS(A$2:$B82)</f>
        <v>81</v>
      </c>
      <c r="B82"/>
      <c r="C82"/>
      <c r="D82"/>
      <c r="E82"/>
      <c r="F82" s="106" t="str">
        <f t="shared" si="16"/>
        <v>//</v>
      </c>
      <c r="G82" s="105">
        <f>ROWS($B$2:G82)</f>
        <v>81</v>
      </c>
      <c r="H82" s="123"/>
      <c r="I82" s="106" t="str">
        <f t="shared" si="17"/>
        <v/>
      </c>
      <c r="J82" s="106" t="str">
        <f>IFERROR(SMALL(I$2:I$100,ROWS($E$2:I82)),"")</f>
        <v/>
      </c>
      <c r="K82" s="106" t="str">
        <f t="shared" si="12"/>
        <v/>
      </c>
      <c r="M82" s="12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05">
        <f>ROWS(A$2:$B83)</f>
        <v>82</v>
      </c>
      <c r="B83"/>
      <c r="C83"/>
      <c r="D83"/>
      <c r="E83"/>
      <c r="F83" s="106" t="str">
        <f t="shared" si="16"/>
        <v>//</v>
      </c>
      <c r="G83" s="105">
        <f>ROWS($B$2:G83)</f>
        <v>82</v>
      </c>
      <c r="H83" s="123"/>
      <c r="I83" s="106" t="str">
        <f t="shared" si="17"/>
        <v/>
      </c>
      <c r="J83" s="106" t="str">
        <f>IFERROR(SMALL(I$2:I$100,ROWS($E$2:I83)),"")</f>
        <v/>
      </c>
      <c r="K83" s="106" t="str">
        <f t="shared" si="12"/>
        <v/>
      </c>
      <c r="M83" s="12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05">
        <f>ROWS(A$2:$B84)</f>
        <v>83</v>
      </c>
      <c r="B84"/>
      <c r="C84"/>
      <c r="D84"/>
      <c r="E84"/>
      <c r="F84" s="106" t="str">
        <f t="shared" si="16"/>
        <v>//</v>
      </c>
      <c r="G84" s="105">
        <f>ROWS($B$2:G84)</f>
        <v>83</v>
      </c>
      <c r="H84" s="123"/>
      <c r="I84" s="106" t="str">
        <f t="shared" si="17"/>
        <v/>
      </c>
      <c r="J84" s="106" t="str">
        <f>IFERROR(SMALL(I$2:I$100,ROWS($E$2:I84)),"")</f>
        <v/>
      </c>
      <c r="K84" s="106" t="str">
        <f t="shared" si="12"/>
        <v/>
      </c>
      <c r="M84" s="12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05">
        <f>ROWS(A$2:$B85)</f>
        <v>84</v>
      </c>
      <c r="B85"/>
      <c r="C85"/>
      <c r="D85"/>
      <c r="E85"/>
      <c r="F85" s="106" t="str">
        <f t="shared" si="16"/>
        <v>//</v>
      </c>
      <c r="G85" s="105">
        <f>ROWS($B$2:G85)</f>
        <v>84</v>
      </c>
      <c r="H85" s="123"/>
      <c r="I85" s="106" t="str">
        <f t="shared" si="17"/>
        <v/>
      </c>
      <c r="J85" s="106" t="str">
        <f>IFERROR(SMALL(I$2:I$100,ROWS($E$2:I85)),"")</f>
        <v/>
      </c>
      <c r="K85" s="106" t="str">
        <f t="shared" si="12"/>
        <v/>
      </c>
      <c r="M85" s="12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05">
        <f>ROWS(A$2:$B86)</f>
        <v>85</v>
      </c>
      <c r="B86"/>
      <c r="C86"/>
      <c r="D86"/>
      <c r="E86"/>
      <c r="F86" s="106" t="str">
        <f t="shared" si="16"/>
        <v>//</v>
      </c>
      <c r="G86" s="105">
        <f>ROWS($B$2:G86)</f>
        <v>85</v>
      </c>
      <c r="H86" s="123"/>
      <c r="I86" s="106" t="str">
        <f t="shared" si="17"/>
        <v/>
      </c>
      <c r="J86" s="106" t="str">
        <f>IFERROR(SMALL(I$2:I$100,ROWS($E$2:I86)),"")</f>
        <v/>
      </c>
      <c r="K86" s="106" t="str">
        <f t="shared" si="12"/>
        <v/>
      </c>
      <c r="M86" s="12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05">
        <f>ROWS(A$2:$B87)</f>
        <v>86</v>
      </c>
      <c r="B87"/>
      <c r="C87"/>
      <c r="D87"/>
      <c r="E87"/>
      <c r="F87" s="106" t="str">
        <f t="shared" si="16"/>
        <v>//</v>
      </c>
      <c r="G87" s="105">
        <f>ROWS($B$2:G87)</f>
        <v>86</v>
      </c>
      <c r="H87" s="123"/>
      <c r="I87" s="106" t="str">
        <f t="shared" si="17"/>
        <v/>
      </c>
      <c r="J87" s="106" t="str">
        <f>IFERROR(SMALL(I$2:I$100,ROWS($E$2:I87)),"")</f>
        <v/>
      </c>
      <c r="K87" s="106" t="str">
        <f t="shared" si="12"/>
        <v/>
      </c>
      <c r="M87" s="12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05">
        <f>ROWS(A$2:$B88)</f>
        <v>87</v>
      </c>
      <c r="B88"/>
      <c r="C88"/>
      <c r="D88"/>
      <c r="E88"/>
      <c r="F88" s="106" t="str">
        <f t="shared" si="16"/>
        <v>//</v>
      </c>
      <c r="G88" s="105">
        <f>ROWS($B$2:G88)</f>
        <v>87</v>
      </c>
      <c r="H88" s="123"/>
      <c r="I88" s="106" t="str">
        <f t="shared" si="17"/>
        <v/>
      </c>
      <c r="J88" s="106" t="str">
        <f>IFERROR(SMALL(I$2:I$100,ROWS($E$2:I88)),"")</f>
        <v/>
      </c>
      <c r="K88" s="106" t="str">
        <f t="shared" si="12"/>
        <v/>
      </c>
      <c r="M88" s="12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05">
        <f>ROWS(A$2:$B89)</f>
        <v>88</v>
      </c>
      <c r="B89"/>
      <c r="C89"/>
      <c r="D89"/>
      <c r="E89"/>
      <c r="F89" s="106" t="str">
        <f t="shared" si="16"/>
        <v>//</v>
      </c>
      <c r="G89" s="105">
        <f>ROWS($B$2:G89)</f>
        <v>88</v>
      </c>
      <c r="H89" s="123"/>
      <c r="I89" s="106" t="str">
        <f t="shared" si="17"/>
        <v/>
      </c>
      <c r="J89" s="106" t="str">
        <f>IFERROR(SMALL(I$2:I$100,ROWS($E$2:I89)),"")</f>
        <v/>
      </c>
      <c r="K89" s="106" t="str">
        <f t="shared" si="12"/>
        <v/>
      </c>
      <c r="M89" s="12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05">
        <f>ROWS(A$2:$B90)</f>
        <v>89</v>
      </c>
      <c r="B90"/>
      <c r="C90"/>
      <c r="D90"/>
      <c r="E90"/>
      <c r="F90" s="106" t="str">
        <f t="shared" si="16"/>
        <v>//</v>
      </c>
      <c r="G90" s="105">
        <f>ROWS($B$2:G90)</f>
        <v>89</v>
      </c>
      <c r="H90" s="123"/>
      <c r="I90" s="106" t="str">
        <f t="shared" si="17"/>
        <v/>
      </c>
      <c r="J90" s="106" t="str">
        <f>IFERROR(SMALL(I$2:I$100,ROWS($E$2:I90)),"")</f>
        <v/>
      </c>
      <c r="K90" s="106" t="str">
        <f t="shared" si="12"/>
        <v/>
      </c>
      <c r="M90" s="12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05">
        <f>ROWS(A$2:$B91)</f>
        <v>90</v>
      </c>
      <c r="B91"/>
      <c r="C91"/>
      <c r="D91"/>
      <c r="E91"/>
      <c r="F91" s="106" t="str">
        <f t="shared" si="16"/>
        <v>//</v>
      </c>
      <c r="G91" s="105">
        <f>ROWS($B$2:G91)</f>
        <v>90</v>
      </c>
      <c r="H91" s="123"/>
      <c r="I91" s="106" t="str">
        <f t="shared" si="17"/>
        <v/>
      </c>
      <c r="J91" s="106" t="str">
        <f>IFERROR(SMALL(I$2:I$100,ROWS($E$2:I91)),"")</f>
        <v/>
      </c>
      <c r="K91" s="106" t="str">
        <f t="shared" si="12"/>
        <v/>
      </c>
      <c r="M91" s="12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05">
        <f>ROWS(A$2:$B92)</f>
        <v>91</v>
      </c>
      <c r="B92"/>
      <c r="C92"/>
      <c r="D92"/>
      <c r="E92"/>
      <c r="F92" s="106" t="str">
        <f t="shared" si="16"/>
        <v>//</v>
      </c>
      <c r="G92" s="105">
        <f>ROWS($B$2:G92)</f>
        <v>91</v>
      </c>
      <c r="H92" s="123"/>
      <c r="I92" s="106" t="str">
        <f t="shared" si="17"/>
        <v/>
      </c>
      <c r="J92" s="106" t="str">
        <f>IFERROR(SMALL(I$2:I$100,ROWS($E$2:I92)),"")</f>
        <v/>
      </c>
      <c r="K92" s="106" t="str">
        <f t="shared" si="12"/>
        <v/>
      </c>
      <c r="M92" s="12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05">
        <f>ROWS(A$2:$B93)</f>
        <v>92</v>
      </c>
      <c r="B93"/>
      <c r="C93"/>
      <c r="D93"/>
      <c r="E93"/>
      <c r="F93" s="106" t="str">
        <f t="shared" si="16"/>
        <v>//</v>
      </c>
      <c r="G93" s="105">
        <f>ROWS($B$2:G93)</f>
        <v>92</v>
      </c>
      <c r="H93" s="123"/>
      <c r="I93" s="106" t="str">
        <f t="shared" si="17"/>
        <v/>
      </c>
      <c r="J93" s="106" t="str">
        <f>IFERROR(SMALL(I$2:I$100,ROWS($E$2:I93)),"")</f>
        <v/>
      </c>
      <c r="K93" s="106" t="str">
        <f t="shared" si="12"/>
        <v/>
      </c>
      <c r="M93" s="12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05">
        <f>ROWS(A$2:$B94)</f>
        <v>93</v>
      </c>
      <c r="B94"/>
      <c r="C94"/>
      <c r="D94"/>
      <c r="E94"/>
      <c r="F94" s="106" t="str">
        <f t="shared" si="16"/>
        <v>//</v>
      </c>
      <c r="G94" s="105">
        <f>ROWS($B$2:G94)</f>
        <v>93</v>
      </c>
      <c r="H94" s="123"/>
      <c r="I94" s="106" t="str">
        <f t="shared" si="17"/>
        <v/>
      </c>
      <c r="J94" s="106" t="str">
        <f>IFERROR(SMALL(I$2:I$100,ROWS($E$2:I94)),"")</f>
        <v/>
      </c>
      <c r="K94" s="106" t="str">
        <f t="shared" si="12"/>
        <v/>
      </c>
      <c r="M94" s="12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05">
        <f>ROWS(A$2:$B95)</f>
        <v>94</v>
      </c>
      <c r="B95"/>
      <c r="C95"/>
      <c r="D95"/>
      <c r="E95"/>
      <c r="F95" s="106" t="str">
        <f t="shared" si="16"/>
        <v>//</v>
      </c>
      <c r="G95" s="105">
        <f>ROWS($B$2:G95)</f>
        <v>94</v>
      </c>
      <c r="H95" s="123"/>
      <c r="I95" s="106" t="str">
        <f t="shared" si="17"/>
        <v/>
      </c>
      <c r="J95" s="106" t="str">
        <f>IFERROR(SMALL(I$2:I$100,ROWS($E$2:I95)),"")</f>
        <v/>
      </c>
      <c r="K95" s="106" t="str">
        <f t="shared" si="12"/>
        <v/>
      </c>
      <c r="M95" s="12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05">
        <f>ROWS(A$2:$B96)</f>
        <v>95</v>
      </c>
      <c r="B96"/>
      <c r="C96"/>
      <c r="D96"/>
      <c r="E96"/>
      <c r="F96" s="106" t="str">
        <f t="shared" si="16"/>
        <v>//</v>
      </c>
      <c r="G96" s="105">
        <f>ROWS($B$2:G96)</f>
        <v>95</v>
      </c>
      <c r="H96" s="123"/>
      <c r="I96" s="106" t="str">
        <f t="shared" si="17"/>
        <v/>
      </c>
      <c r="J96" s="106" t="str">
        <f>IFERROR(SMALL(I$2:I$100,ROWS($E$2:I96)),"")</f>
        <v/>
      </c>
      <c r="K96" s="106" t="str">
        <f t="shared" si="12"/>
        <v/>
      </c>
      <c r="M96" s="12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05">
        <f>ROWS(A$2:$B97)</f>
        <v>96</v>
      </c>
      <c r="B97"/>
      <c r="C97"/>
      <c r="D97"/>
      <c r="E97"/>
      <c r="F97" s="106" t="str">
        <f t="shared" si="16"/>
        <v>//</v>
      </c>
      <c r="G97" s="105">
        <f>ROWS($B$2:G97)</f>
        <v>96</v>
      </c>
      <c r="H97" s="123"/>
      <c r="I97" s="106" t="str">
        <f t="shared" si="17"/>
        <v/>
      </c>
      <c r="J97" s="106" t="str">
        <f>IFERROR(SMALL(I$2:I$100,ROWS($E$2:I97)),"")</f>
        <v/>
      </c>
      <c r="K97" s="106" t="str">
        <f t="shared" si="12"/>
        <v/>
      </c>
      <c r="M97" s="12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05">
        <f>ROWS(A$2:$B98)</f>
        <v>97</v>
      </c>
      <c r="B98"/>
      <c r="C98"/>
      <c r="D98"/>
      <c r="E98"/>
      <c r="F98" s="106" t="str">
        <f t="shared" si="16"/>
        <v>//</v>
      </c>
      <c r="G98" s="105">
        <f>ROWS($B$2:G98)</f>
        <v>97</v>
      </c>
      <c r="H98" s="123"/>
      <c r="I98" s="106" t="str">
        <f t="shared" si="17"/>
        <v/>
      </c>
      <c r="J98" s="106" t="str">
        <f>IFERROR(SMALL(I$2:I$100,ROWS($E$2:I98)),"")</f>
        <v/>
      </c>
      <c r="K98" s="106" t="str">
        <f t="shared" si="12"/>
        <v/>
      </c>
      <c r="M98" s="12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05">
        <f>ROWS(A$2:$B99)</f>
        <v>98</v>
      </c>
      <c r="B99"/>
      <c r="C99"/>
      <c r="D99"/>
      <c r="E99"/>
      <c r="F99" s="106" t="str">
        <f t="shared" si="16"/>
        <v>//</v>
      </c>
      <c r="G99" s="105">
        <f>ROWS($B$2:G99)</f>
        <v>98</v>
      </c>
      <c r="H99" s="123"/>
      <c r="I99" s="106" t="str">
        <f t="shared" si="17"/>
        <v/>
      </c>
      <c r="J99" s="106" t="str">
        <f>IFERROR(SMALL(I$2:I$100,ROWS($E$2:I99)),"")</f>
        <v/>
      </c>
      <c r="K99" s="106" t="str">
        <f t="shared" si="12"/>
        <v/>
      </c>
      <c r="M99" s="12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05">
        <f>ROWS(A$2:$B100)</f>
        <v>99</v>
      </c>
      <c r="B100"/>
      <c r="C100"/>
      <c r="D100"/>
      <c r="E100"/>
      <c r="F100" s="106" t="str">
        <f t="shared" si="16"/>
        <v>//</v>
      </c>
      <c r="G100" s="105">
        <f>ROWS($B$2:G100)</f>
        <v>99</v>
      </c>
      <c r="H100" s="123"/>
      <c r="I100" s="106" t="str">
        <f t="shared" si="17"/>
        <v/>
      </c>
      <c r="J100" s="106" t="str">
        <f>IFERROR(SMALL(I$2:I$100,ROWS($E$2:I100)),"")</f>
        <v/>
      </c>
      <c r="K100" s="106" t="str">
        <f t="shared" si="12"/>
        <v/>
      </c>
      <c r="M100" s="12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13" customFormat="1" x14ac:dyDescent="0.25">
      <c r="A101" s="111"/>
      <c r="B101" s="112" t="s">
        <v>202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L7gngccNDOZgWFy53XINnv0fk3arAuMGMPgMaAt0XX0ok3EhFl0VDQHTZ23VoZQwiZT6VkORtwLDQ8f5tGEwHA==" saltValue="OECe7ZZOzV+QmbSrunQAog==" spinCount="100000" sheet="1" objects="1" scenarios="1"/>
  <sortState xmlns:xlrd2="http://schemas.microsoft.com/office/spreadsheetml/2017/richdata2" ref="B2:E41">
    <sortCondition ref="B2:B41"/>
    <sortCondition ref="C2:C41"/>
    <sortCondition ref="D2:D41"/>
    <sortCondition ref="E2:E41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1A4EA-EF85-4ED9-8F7D-4B90BD798015}">
  <dimension ref="A1"/>
  <sheetViews>
    <sheetView workbookViewId="0"/>
  </sheetViews>
  <sheetFormatPr baseColWidth="10" defaultColWidth="11.42578125" defaultRowHeight="12.75" x14ac:dyDescent="0.2"/>
  <cols>
    <col min="1" max="16384" width="11.42578125" style="426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C1F1-31C1-4D21-AE6B-B4F6A641D455}">
  <dimension ref="A1:G22"/>
  <sheetViews>
    <sheetView workbookViewId="0"/>
  </sheetViews>
  <sheetFormatPr baseColWidth="10" defaultColWidth="11.42578125" defaultRowHeight="15" x14ac:dyDescent="0.25"/>
  <cols>
    <col min="1" max="1" width="11.42578125" style="501"/>
    <col min="2" max="2" width="14" style="501" bestFit="1" customWidth="1"/>
    <col min="3" max="3" width="15.42578125" style="501" customWidth="1"/>
    <col min="4" max="4" width="13.42578125" style="501" customWidth="1"/>
    <col min="5" max="5" width="20" style="501" customWidth="1"/>
    <col min="6" max="6" width="11.42578125" style="501"/>
    <col min="7" max="7" width="18.28515625" style="501" bestFit="1" customWidth="1"/>
    <col min="8" max="16384" width="11.42578125" style="501"/>
  </cols>
  <sheetData>
    <row r="1" spans="1:7" ht="18" x14ac:dyDescent="0.25">
      <c r="A1" s="499" t="s">
        <v>475</v>
      </c>
      <c r="B1" s="500"/>
      <c r="C1" s="500"/>
      <c r="D1" s="500"/>
      <c r="E1" s="500"/>
      <c r="F1" s="500"/>
      <c r="G1" s="500"/>
    </row>
    <row r="2" spans="1:7" x14ac:dyDescent="0.25">
      <c r="A2" s="500"/>
      <c r="B2" s="500"/>
      <c r="C2" s="500"/>
      <c r="D2" s="500"/>
      <c r="E2" s="500"/>
      <c r="F2" s="500"/>
      <c r="G2" s="500"/>
    </row>
    <row r="3" spans="1:7" x14ac:dyDescent="0.25">
      <c r="A3" s="502" t="s">
        <v>476</v>
      </c>
      <c r="B3" s="502" t="s">
        <v>477</v>
      </c>
      <c r="C3" s="502" t="s">
        <v>478</v>
      </c>
      <c r="D3" s="503">
        <v>45474</v>
      </c>
      <c r="E3" s="500"/>
      <c r="F3" s="500"/>
      <c r="G3" s="500"/>
    </row>
    <row r="4" spans="1:7" x14ac:dyDescent="0.25">
      <c r="A4" s="500"/>
      <c r="B4" s="500"/>
      <c r="C4" s="500"/>
      <c r="D4" s="500"/>
      <c r="E4" s="500"/>
      <c r="F4" s="500"/>
      <c r="G4" s="500"/>
    </row>
    <row r="5" spans="1:7" x14ac:dyDescent="0.25">
      <c r="A5" s="500" t="s">
        <v>479</v>
      </c>
      <c r="B5" s="500"/>
      <c r="C5" s="500"/>
      <c r="D5" s="500"/>
      <c r="E5" s="500"/>
      <c r="F5" s="500"/>
      <c r="G5" s="500"/>
    </row>
    <row r="6" spans="1:7" ht="15.75" thickBot="1" x14ac:dyDescent="0.3">
      <c r="A6" s="504" t="s">
        <v>480</v>
      </c>
      <c r="B6" s="504"/>
      <c r="C6" s="504"/>
      <c r="D6" s="504"/>
      <c r="E6" s="504"/>
      <c r="F6" s="504"/>
      <c r="G6" s="504"/>
    </row>
    <row r="7" spans="1:7" x14ac:dyDescent="0.25">
      <c r="A7" s="500"/>
      <c r="B7" s="500"/>
      <c r="C7" s="500"/>
      <c r="D7" s="500"/>
      <c r="E7" s="500"/>
      <c r="F7" s="500"/>
      <c r="G7" s="500"/>
    </row>
    <row r="8" spans="1:7" x14ac:dyDescent="0.25">
      <c r="A8" s="500"/>
      <c r="B8" s="500"/>
      <c r="C8" s="500"/>
      <c r="D8" s="500"/>
      <c r="E8" s="500"/>
      <c r="F8" s="500"/>
      <c r="G8" s="500"/>
    </row>
    <row r="9" spans="1:7" x14ac:dyDescent="0.25">
      <c r="A9" s="500"/>
      <c r="B9" s="500"/>
      <c r="C9" s="500"/>
      <c r="D9" s="500"/>
      <c r="E9" s="500"/>
      <c r="F9" s="500"/>
      <c r="G9" s="500"/>
    </row>
    <row r="10" spans="1:7" ht="15.75" thickBot="1" x14ac:dyDescent="0.3">
      <c r="A10" s="505" t="s">
        <v>481</v>
      </c>
      <c r="B10" s="505"/>
      <c r="C10" s="505" t="s">
        <v>482</v>
      </c>
      <c r="D10" s="505"/>
      <c r="E10" s="505"/>
      <c r="F10" s="505"/>
      <c r="G10" s="505" t="s">
        <v>483</v>
      </c>
    </row>
    <row r="11" spans="1:7" x14ac:dyDescent="0.25">
      <c r="A11" s="506"/>
      <c r="B11" s="506"/>
      <c r="C11" s="506"/>
      <c r="D11" s="506"/>
      <c r="E11" s="506"/>
      <c r="F11" s="506"/>
      <c r="G11" s="506"/>
    </row>
    <row r="12" spans="1:7" x14ac:dyDescent="0.25">
      <c r="A12" s="506" t="s">
        <v>484</v>
      </c>
      <c r="B12" s="506"/>
      <c r="C12" s="506" t="s">
        <v>485</v>
      </c>
      <c r="D12" s="506"/>
      <c r="E12" s="506"/>
      <c r="F12" s="506"/>
      <c r="G12" s="506"/>
    </row>
    <row r="13" spans="1:7" x14ac:dyDescent="0.25">
      <c r="A13" s="506"/>
      <c r="B13" s="506"/>
      <c r="C13" s="506"/>
      <c r="D13" s="506"/>
      <c r="E13" s="506"/>
      <c r="F13" s="506"/>
      <c r="G13" s="506"/>
    </row>
    <row r="14" spans="1:7" x14ac:dyDescent="0.25">
      <c r="A14" s="506" t="s">
        <v>486</v>
      </c>
      <c r="B14" s="506"/>
      <c r="C14" s="506" t="s">
        <v>487</v>
      </c>
      <c r="D14" s="506"/>
      <c r="E14" s="506"/>
      <c r="F14" s="506"/>
      <c r="G14" s="506" t="s">
        <v>488</v>
      </c>
    </row>
    <row r="15" spans="1:7" x14ac:dyDescent="0.25">
      <c r="A15" s="506"/>
      <c r="B15" s="506"/>
      <c r="C15" s="506" t="s">
        <v>489</v>
      </c>
      <c r="D15" s="506"/>
      <c r="E15" s="506"/>
      <c r="F15" s="506"/>
      <c r="G15" s="506" t="s">
        <v>490</v>
      </c>
    </row>
    <row r="16" spans="1:7" x14ac:dyDescent="0.25">
      <c r="A16" s="506"/>
      <c r="B16" s="506"/>
      <c r="C16" s="506" t="s">
        <v>491</v>
      </c>
      <c r="D16" s="506"/>
      <c r="E16" s="506"/>
      <c r="F16" s="506"/>
      <c r="G16" s="506"/>
    </row>
    <row r="17" spans="1:7" x14ac:dyDescent="0.25">
      <c r="A17" s="506"/>
      <c r="B17" s="506"/>
      <c r="C17" s="506"/>
      <c r="D17" s="506"/>
      <c r="E17" s="506"/>
      <c r="F17" s="506"/>
      <c r="G17" s="506"/>
    </row>
    <row r="18" spans="1:7" x14ac:dyDescent="0.25">
      <c r="A18" s="506" t="s">
        <v>492</v>
      </c>
      <c r="B18" s="506"/>
      <c r="C18" s="506" t="s">
        <v>493</v>
      </c>
      <c r="D18" s="506"/>
      <c r="E18" s="506"/>
      <c r="F18" s="506"/>
      <c r="G18" s="506" t="s">
        <v>494</v>
      </c>
    </row>
    <row r="19" spans="1:7" x14ac:dyDescent="0.25">
      <c r="A19" s="506"/>
      <c r="B19" s="506"/>
      <c r="C19" s="506" t="s">
        <v>495</v>
      </c>
      <c r="D19" s="506"/>
      <c r="E19" s="506"/>
      <c r="F19" s="506"/>
      <c r="G19" s="506" t="s">
        <v>496</v>
      </c>
    </row>
    <row r="20" spans="1:7" x14ac:dyDescent="0.25">
      <c r="A20" s="506"/>
      <c r="B20" s="506"/>
      <c r="C20" s="506" t="s">
        <v>497</v>
      </c>
      <c r="D20" s="506"/>
      <c r="E20" s="506"/>
      <c r="F20" s="506"/>
      <c r="G20" s="506"/>
    </row>
    <row r="21" spans="1:7" ht="15.75" thickBot="1" x14ac:dyDescent="0.3">
      <c r="A21" s="505"/>
      <c r="B21" s="504"/>
      <c r="C21" s="504"/>
      <c r="D21" s="504"/>
      <c r="E21" s="504"/>
      <c r="F21" s="504"/>
      <c r="G21" s="504"/>
    </row>
    <row r="22" spans="1:7" x14ac:dyDescent="0.25">
      <c r="A22" s="500" t="s">
        <v>498</v>
      </c>
      <c r="B22" s="500"/>
      <c r="C22" s="500"/>
      <c r="D22" s="500"/>
      <c r="E22" s="500"/>
      <c r="F22" s="500"/>
      <c r="G22" s="500"/>
    </row>
  </sheetData>
  <sheetProtection algorithmName="SHA-512" hashValue="O45vCjnihqorNkcyLZankPqmTnr5J21rkjD7GtwrAp1Q8N1x7KVsfbjs3UWsKNy6Kr6G304dqfy41tBqddtbXQ==" saltValue="o67helQwpl8shHUE6qa9e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F B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B x Q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U H Z U K I p H u A 4 A A A A R A A A A E w A c A E Z v c m 1 1 b G F z L 1 N l Y 3 R p b 2 4 x L m 0 g o h g A K K A U A A A A A A A A A A A A A A A A A A A A A A A A A A A A K 0 5 N L s n M z 1 M I h t C G 1 g B Q S w E C L Q A U A A I A C A A c U H Z U B n q W l 6 U A A A D 1 A A A A E g A A A A A A A A A A A A A A A A A A A A A A Q 2 9 u Z m l n L 1 B h Y 2 t h Z 2 U u e G 1 s U E s B A i 0 A F A A C A A g A H F B 2 V A / K 6 a u k A A A A 6 Q A A A B M A A A A A A A A A A A A A A A A A 8 Q A A A F t D b 2 5 0 Z W 5 0 X 1 R 5 c G V z X S 5 4 b W x Q S w E C L Q A U A A I A C A A c U H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k v u f S c a l y e a X D 4 t x g Y S M m A A A A A A S A A A C g A A A A E A A A A K 3 G 1 N e A z D 4 n S X U L h p 3 F 3 T Z Q A A A A T 2 U D g x Y q 3 l i 2 p Y t 0 O l S B k 4 3 H u 2 z K g 9 f / u h l 6 K s A j 0 b 3 d t O x n v g A x M i U V d U c 2 U b J T m D f s P H b T n Z 9 P i V 4 T b J V j W D 8 J Z Y B V M C T v j P A g Z Y t q 5 A M U A A A A J + s Y / W L n j i K m Z 3 b M 0 1 e Y P S C X M W U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19</vt:i4>
      </vt:variant>
    </vt:vector>
  </HeadingPairs>
  <TitlesOfParts>
    <vt:vector size="29" baseType="lpstr">
      <vt:lpstr>Deckblatt_WWH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  <vt:lpstr>Deckblatt_WWH!allgemeines</vt:lpstr>
      <vt:lpstr>Deckblatt_WWH!beratung</vt:lpstr>
      <vt:lpstr>Deckblatt_WWH!betreutes</vt:lpstr>
      <vt:lpstr>Deckblatt_WWH!chancen</vt:lpstr>
      <vt:lpstr>Deckblatt_WWH!gesundheit</vt:lpstr>
      <vt:lpstr>Deckblatt_WWH!leistbares</vt:lpstr>
      <vt:lpstr>Deckblatt_WWH!mobil</vt:lpstr>
      <vt:lpstr>Deckblatt_WWH!mutter</vt:lpstr>
      <vt:lpstr>Deckblatt_WWH!niederschwellig</vt:lpstr>
      <vt:lpstr>Objektförderung_Projektförderung</vt:lpstr>
      <vt:lpstr>Deckblatt_WWH!peer</vt:lpstr>
      <vt:lpstr>Deckblatt_WWH!sonstige</vt:lpstr>
      <vt:lpstr>Deckblatt_WWH!sozial</vt:lpstr>
      <vt:lpstr>Deckblatt_WWH!soziales</vt:lpstr>
      <vt:lpstr>Deckblatt_WWH!station</vt:lpstr>
      <vt:lpstr>Deckblatt_WWH!strasse</vt:lpstr>
      <vt:lpstr>Deckblatt_WWH!tages</vt:lpstr>
      <vt:lpstr>Deckblatt_WWH!winter</vt:lpstr>
      <vt:lpstr>Deckblatt_WWH!zielgruppen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2021-05-18T13:16:03Z</cp:lastPrinted>
  <dcterms:created xsi:type="dcterms:W3CDTF">2008-01-24T10:32:10Z</dcterms:created>
  <dcterms:modified xsi:type="dcterms:W3CDTF">2024-05-16T11:10:33Z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